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imonaviciene\Desktop\"/>
    </mc:Choice>
  </mc:AlternateContent>
  <xr:revisionPtr revIDLastSave="0" documentId="8_{F1D0E4E7-4F9D-4B5E-A1C0-436FBE8E3A70}" xr6:coauthVersionLast="47" xr6:coauthVersionMax="47" xr10:uidLastSave="{00000000-0000-0000-0000-000000000000}"/>
  <bookViews>
    <workbookView xWindow="-108" yWindow="-108" windowWidth="23256" windowHeight="12576" firstSheet="1" activeTab="6" xr2:uid="{7C84D3D2-9BB1-4DC7-8AB9-CC5BBDC697A2}"/>
  </bookViews>
  <sheets>
    <sheet name="INSTRUKCIJA" sheetId="6" r:id="rId1"/>
    <sheet name="1. Veiklos ir pajamos" sheetId="7" r:id="rId2"/>
    <sheet name="2-3. CO2 mažinimas, efektyvumas" sheetId="1" r:id="rId3"/>
    <sheet name="4. Energijos taupymas" sheetId="2" r:id="rId4"/>
    <sheet name="Skaičiavimo lentelė" sheetId="3" r:id="rId5"/>
    <sheet name="Lapas3" sheetId="17" state="hidden" r:id="rId6"/>
    <sheet name="5. Tinkamos finansuoti šlaidos" sheetId="8" r:id="rId7"/>
    <sheet name="6. Tvarios darbo vietos" sheetId="9" r:id="rId8"/>
    <sheet name="Lapas1" sheetId="16" state="hidden" r:id="rId9"/>
    <sheet name="7.1. SVV ryšiai" sheetId="19" r:id="rId10"/>
    <sheet name="7.2. SVV schema" sheetId="20" r:id="rId11"/>
    <sheet name="7.3. SVV sunkumai" sheetId="21" r:id="rId12"/>
    <sheet name="8.1. Didelės įmonės ryšiai" sheetId="22" r:id="rId13"/>
    <sheet name="8.2. Didelės įmonės schema" sheetId="24" r:id="rId14"/>
    <sheet name="8.3. Didelės įmonės sunkumai" sheetId="23"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3" l="1"/>
  <c r="H30" i="23"/>
  <c r="G30" i="23"/>
  <c r="F30" i="23"/>
  <c r="I23" i="23"/>
  <c r="H23" i="23"/>
  <c r="H33" i="23" s="1"/>
  <c r="G23" i="23"/>
  <c r="F23" i="23"/>
  <c r="H32" i="23" s="1"/>
  <c r="G10" i="23"/>
  <c r="F10" i="23"/>
  <c r="I9" i="23"/>
  <c r="H9" i="23"/>
  <c r="I8" i="23"/>
  <c r="H8" i="23"/>
  <c r="I7" i="23"/>
  <c r="H7" i="23"/>
  <c r="I6" i="23"/>
  <c r="I10" i="23" s="1"/>
  <c r="H6" i="23"/>
  <c r="H10" i="23" s="1"/>
  <c r="H13" i="23" s="1"/>
  <c r="I5" i="23"/>
  <c r="H5" i="23"/>
  <c r="I4" i="23"/>
  <c r="H4" i="23"/>
  <c r="H12" i="23" s="1"/>
  <c r="G10" i="21"/>
  <c r="F10" i="21"/>
  <c r="E10" i="21"/>
  <c r="H9" i="21"/>
  <c r="G9" i="21"/>
  <c r="H8" i="21"/>
  <c r="G8" i="21"/>
  <c r="H7" i="21"/>
  <c r="G7" i="21"/>
  <c r="H6" i="21"/>
  <c r="H10" i="21" s="1"/>
  <c r="G6" i="21"/>
  <c r="H5" i="21"/>
  <c r="G5" i="21"/>
  <c r="H4" i="21"/>
  <c r="G4" i="21"/>
  <c r="G12" i="21" s="1"/>
  <c r="G13" i="21" l="1"/>
  <c r="J50" i="3" l="1"/>
  <c r="J51" i="3" s="1"/>
  <c r="J52" i="3" s="1"/>
  <c r="E7" i="1" s="1"/>
  <c r="J34" i="3" l="1"/>
  <c r="C28" i="3"/>
  <c r="D28" i="3" s="1"/>
  <c r="D17" i="1" s="1"/>
  <c r="C15" i="3"/>
  <c r="D15" i="3" s="1"/>
  <c r="D7" i="1" s="1"/>
  <c r="E21" i="17"/>
  <c r="J40" i="3" l="1"/>
  <c r="D7" i="2"/>
  <c r="C16" i="3"/>
  <c r="D16" i="3" s="1"/>
  <c r="P14" i="7"/>
  <c r="O14" i="7"/>
  <c r="P6" i="7"/>
  <c r="P20" i="7" s="1"/>
  <c r="O6" i="7"/>
  <c r="O20" i="7" s="1"/>
  <c r="N6" i="7"/>
  <c r="N20" i="7" s="1"/>
  <c r="C13" i="3" l="1"/>
  <c r="D13" i="3" s="1"/>
  <c r="C14" i="3"/>
  <c r="N50" i="3"/>
  <c r="M50" i="3"/>
  <c r="C19" i="3"/>
  <c r="C18" i="3"/>
  <c r="N34" i="3"/>
  <c r="N40" i="3" s="1"/>
  <c r="M34" i="3"/>
  <c r="D10" i="2" s="1"/>
  <c r="O34" i="3"/>
  <c r="O50" i="3"/>
  <c r="L50" i="3"/>
  <c r="K50" i="3"/>
  <c r="I50" i="3"/>
  <c r="H50" i="3"/>
  <c r="J41" i="3"/>
  <c r="J42" i="3" s="1"/>
  <c r="E17" i="1" s="1"/>
  <c r="L34" i="3"/>
  <c r="C30" i="3" s="1"/>
  <c r="D30" i="3" s="1"/>
  <c r="K34" i="3"/>
  <c r="D8" i="2" s="1"/>
  <c r="I34" i="3"/>
  <c r="H34" i="3"/>
  <c r="D5" i="2" s="1"/>
  <c r="C20" i="3"/>
  <c r="C17" i="3"/>
  <c r="D12" i="1" l="1"/>
  <c r="D20" i="3"/>
  <c r="D19" i="3"/>
  <c r="D11" i="1" s="1"/>
  <c r="D18" i="3"/>
  <c r="D10" i="1" s="1"/>
  <c r="D17" i="3"/>
  <c r="D9" i="1" s="1"/>
  <c r="D14" i="3"/>
  <c r="D6" i="1" s="1"/>
  <c r="D5" i="1"/>
  <c r="C27" i="3"/>
  <c r="D27" i="3" s="1"/>
  <c r="D16" i="1" s="1"/>
  <c r="D6" i="2"/>
  <c r="D11" i="2"/>
  <c r="C32" i="3"/>
  <c r="N51" i="3"/>
  <c r="M51" i="3"/>
  <c r="C29" i="3"/>
  <c r="M40" i="3"/>
  <c r="M41" i="3" s="1"/>
  <c r="C31" i="3"/>
  <c r="C33" i="3"/>
  <c r="D12" i="2"/>
  <c r="N41" i="3"/>
  <c r="D9" i="2"/>
  <c r="D8" i="1"/>
  <c r="L40" i="3"/>
  <c r="I51" i="3"/>
  <c r="O40" i="3"/>
  <c r="H40" i="3"/>
  <c r="K51" i="3"/>
  <c r="K52" i="3" s="1"/>
  <c r="L51" i="3"/>
  <c r="O51" i="3"/>
  <c r="K40" i="3"/>
  <c r="C26" i="3"/>
  <c r="D26" i="3" s="1"/>
  <c r="I40" i="3"/>
  <c r="H51" i="3"/>
  <c r="D19" i="1"/>
  <c r="C22" i="3"/>
  <c r="O52" i="3" l="1"/>
  <c r="E12" i="1" s="1"/>
  <c r="N52" i="3"/>
  <c r="E11" i="1" s="1"/>
  <c r="M52" i="3"/>
  <c r="E10" i="1" s="1"/>
  <c r="L52" i="3"/>
  <c r="E9" i="1" s="1"/>
  <c r="I52" i="3"/>
  <c r="E6" i="1" s="1"/>
  <c r="H52" i="3"/>
  <c r="E5" i="1" s="1"/>
  <c r="D4" i="1"/>
  <c r="C21" i="3"/>
  <c r="D33" i="3"/>
  <c r="D22" i="1" s="1"/>
  <c r="D32" i="3"/>
  <c r="D21" i="1" s="1"/>
  <c r="N42" i="3"/>
  <c r="E21" i="1" s="1"/>
  <c r="D31" i="3"/>
  <c r="D20" i="1" s="1"/>
  <c r="M42" i="3"/>
  <c r="E20" i="1" s="1"/>
  <c r="D29" i="3"/>
  <c r="D18" i="1" s="1"/>
  <c r="C35" i="3"/>
  <c r="E8" i="1"/>
  <c r="D4" i="2"/>
  <c r="O41" i="3"/>
  <c r="L41" i="3"/>
  <c r="K41" i="3"/>
  <c r="K42" i="3" s="1"/>
  <c r="I41" i="3"/>
  <c r="H41" i="3"/>
  <c r="D15" i="1"/>
  <c r="E4" i="1" l="1"/>
  <c r="D14" i="1"/>
  <c r="D27" i="1" s="1"/>
  <c r="D29" i="1" s="1"/>
  <c r="O42" i="3"/>
  <c r="E22" i="1" s="1"/>
  <c r="C34" i="3"/>
  <c r="L42" i="3"/>
  <c r="E19" i="1" s="1"/>
  <c r="I42" i="3"/>
  <c r="E16" i="1" s="1"/>
  <c r="H42" i="3"/>
  <c r="E15" i="1" s="1"/>
  <c r="B54" i="3"/>
  <c r="E18" i="1"/>
  <c r="E24" i="1" l="1"/>
  <c r="E14" i="1"/>
  <c r="B44" i="3"/>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Tomas Paulaitis</author>
  </authors>
  <commentList>
    <comment ref="B29" authorId="0" shapeId="0" xr:uid="{4192253D-9BCF-444F-B05B-41B0F604CBC0}">
      <text>
        <r>
          <rPr>
            <b/>
            <sz val="9"/>
            <color indexed="81"/>
            <rFont val="Tahoma"/>
            <charset val="1"/>
          </rPr>
          <t>https://e-seimas.lrs.lt/portal/legalAct/lt/TAD/TAIS.324459/EpBoWxVibC</t>
        </r>
        <r>
          <rPr>
            <sz val="9"/>
            <color indexed="81"/>
            <rFont val="Tahoma"/>
            <charset val="1"/>
          </rPr>
          <t xml:space="preserve">
</t>
        </r>
      </text>
    </comment>
    <comment ref="C29" authorId="0" shapeId="0" xr:uid="{E19B9FA4-915E-44DC-8458-D8EAB7D90969}">
      <text>
        <r>
          <rPr>
            <b/>
            <sz val="9"/>
            <color indexed="81"/>
            <rFont val="Tahoma"/>
            <charset val="1"/>
          </rPr>
          <t>http://klimatas.gamta.lt/cms/index?rubricId=b83233ea-a295-4e27-a50d-be1a6f748aee</t>
        </r>
        <r>
          <rPr>
            <sz val="9"/>
            <color indexed="81"/>
            <rFont val="Tahoma"/>
            <charset val="1"/>
          </rPr>
          <t xml:space="preserve">
</t>
        </r>
      </text>
    </comment>
    <comment ref="G29" authorId="0" shapeId="0" xr:uid="{44DCA2C7-3076-45DA-997A-DFEF8D4146D3}">
      <text>
        <r>
          <rPr>
            <b/>
            <sz val="9"/>
            <color indexed="81"/>
            <rFont val="Tahoma"/>
            <charset val="1"/>
          </rPr>
          <t>https://e-seimas.lrs.lt/portal/legalActEditions/lt/TAD/15767120a80711e68987e8320e9a5185</t>
        </r>
        <r>
          <rPr>
            <sz val="9"/>
            <color indexed="81"/>
            <rFont val="Tahoma"/>
            <charset val="1"/>
          </rPr>
          <t xml:space="preserve">
</t>
        </r>
      </text>
    </comment>
    <comment ref="G30" authorId="0" shapeId="0" xr:uid="{22900A98-C53D-4BED-8C72-5041D75E0083}">
      <text>
        <r>
          <rPr>
            <sz val="9"/>
            <color indexed="81"/>
            <rFont val="Tahoma"/>
            <charset val="1"/>
          </rPr>
          <t xml:space="preserve">Suskaičiuota pagal emisijos faktorių pateiktą http://klimatas.gamta.lt/cms/index?rubricId=b83233ea-a295-4e27-a50d-be1a6f748aee
</t>
        </r>
      </text>
    </comment>
  </commentList>
</comments>
</file>

<file path=xl/sharedStrings.xml><?xml version="1.0" encoding="utf-8"?>
<sst xmlns="http://schemas.openxmlformats.org/spreadsheetml/2006/main" count="418" uniqueCount="313">
  <si>
    <t>2022–2030 metų plėtros programos valdytojos Lietuvos Respublikos ekonomikos ir inovacijų ministerijos ekonomikos transformacijos ir konkurencingumo plėtros programos pažangos priemonės Nr. 05-001-01-04-02 „Skatinti įmones pereiti link neutralios klimatui ekonomikos“ veiklos „Alternatyvaus kuro diegimas pramonės įmonėse Kauno, Šiaulių ir Telšių regionuose“  projektų finansavimo sąlygų aprašo
3 priedas</t>
  </si>
  <si>
    <t> </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</si>
  <si>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</si>
  <si>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</si>
  <si>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</si>
  <si>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</si>
  <si>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stebėsenos rodiklių rekšmėms ir projektų atrankos kriterijams įvertinti, t.y. užpildyti PFSA 3 priedą:</t>
  </si>
  <si>
    <r>
      <t>1. Pareiškėjo vykdomos veiklos priskiriamos Ekonominės veiklos rūšių klasifikatoriui (EVRK 2 red.)</t>
    </r>
    <r>
      <rPr>
        <sz val="10"/>
        <rFont val="Verdana"/>
        <family val="2"/>
      </rPr>
      <t xml:space="preserve">, patvirtintam Statistikos departamento prie Lietuvos Respublikos Vyriausybės generalinio direktoriaus 2007 m. spalio 31 d. įsakymu Nr. DĮ-226 „Dėl Ekonominės veiklos rūšių klasifikatoriaus patvirtinimo“ naudojama nustatant projektų atitiktį PFSA 2.2.1 papunkčiui ir PFSA 6 punkto 1 specialųjį kriterijų.
</t>
    </r>
    <r>
      <rPr>
        <b/>
        <sz val="10"/>
        <rFont val="Verdana"/>
        <family val="2"/>
      </rPr>
      <t>Pildomas lapas „1. Veikla ir pajamos“.</t>
    </r>
  </si>
  <si>
    <r>
      <t xml:space="preserve">2-3. Pareiškėjo planuojamas sumažinti išmetamo ŠESD kiekis ir projekto efektyvumas. </t>
    </r>
    <r>
      <rPr>
        <sz val="10"/>
        <rFont val="Verdana"/>
        <family val="2"/>
      </rPr>
      <t xml:space="preserve">Taikoma vertinant projekto atitiktį: 
-PFSA 6 punkto 2 specialiajam kriterijui "Projekte numatytos veiklos turi atitikti kartu su PĮP pateiktoje energijos vartojimo audito ataskaitoje, parengtoje ne anksčiau kaip 2 metai iki PĮP pateikimo, rekomenduojamas priemones";
-PFSA 6 punkto 3 prioritetiniam kriterijui „Projekto efektyvumas" - vertinamas santykis tarp pareiškėjo planuojamo sumažinti šiltnamio efektą sukeliančių dujų kiekio, nurodyto energijos vartojimo audito ataskaitoje, parengtoje ne anksčiau kaip 2 metai iki PĮP pateikimo, ir prašomos finansavimo sumos. 
-PFSA 6 punkto 4 prioritetiniam kriterijui „Projektu siekiama sumažinti didesnį tiesiogiai ir netiesiogiai išmetamų šiltnamio efektą sukeliančių dujų kiekį, palyginti su energijos vartojimo efektyvumo audito ataskaitoje nurodytu bendru įmonės (pareiškėjo) išmetamu kiekiu“.
bei rezultato  rodiklio „Numatomas išmetamas šiltnamio efektą sukeliančių dujų kiekis", rodiklio kodas R-05-001-01-04-02-12 (R.B.2.2029), reikšmę.
</t>
    </r>
    <r>
      <rPr>
        <b/>
        <sz val="10"/>
        <rFont val="Verdana"/>
        <family val="2"/>
      </rPr>
      <t>Pildomas lapas „2-3. CO2 mažinimas ir efektyvumas“ ir lapas  „Skaičiavimo lentelė“.</t>
    </r>
  </si>
  <si>
    <r>
      <t>4. Pareiškėjo planuojamos sumažinti metinės pirminės energijos sąnaudos</t>
    </r>
    <r>
      <rPr>
        <sz val="10"/>
        <rFont val="Verdana"/>
        <family val="2"/>
      </rPr>
      <t xml:space="preserve">, taikoma vertinant rezultato rodiklio „Metinis pirminės energijos suvartojimo kiekis (iš kurio: būstai, viešieji pastatai, įmonės, kita)“, rodiklio kodas R-05-001-01-04-02-07  (R.B.2.2026.3), reikšmę. 
</t>
    </r>
    <r>
      <rPr>
        <b/>
        <sz val="10"/>
        <rFont val="Verdana"/>
        <family val="2"/>
      </rPr>
      <t>Pildomas lapas „4. Energijos taupymas“ ir lapas  „Skaičiavimo lentelė“.</t>
    </r>
  </si>
  <si>
    <r>
      <t xml:space="preserve">5. Tinkamų finansuoti išlaidų apskaičiavimo būdas ir pagrindimas.
</t>
    </r>
    <r>
      <rPr>
        <sz val="10"/>
        <rFont val="Verdana"/>
        <family val="2"/>
      </rPr>
      <t xml:space="preserve">Pildomame </t>
    </r>
    <r>
      <rPr>
        <b/>
        <sz val="10"/>
        <rFont val="Verdana"/>
        <family val="2"/>
      </rPr>
      <t xml:space="preserve">lape „5. Tinkamos išlaidos“ nurodomas pareiškėjo pasirinktas tinkamų finansuoti išlaidų pagrindimas pagal PFSA 5.5 p. reikalavimus  (nurodoma, kokią įrangą numatoma diegti bei pagrindžiamas pasirinktas būdas nurodant taikomą PFSA punktą 5.5.1 - 5.5.6 p. p.)  </t>
    </r>
    <r>
      <rPr>
        <sz val="10"/>
        <rFont val="Verdana"/>
        <family val="2"/>
      </rPr>
      <t xml:space="preserve">ir informacija apie nekilnojamąjį turtą, kuriame bus įgyvendinamos projekto veiklos (nurodomi projekto metu planuojamos įsigyti įrangos pavadinimai ir turto, į kurį investuojama, unikalus numeris ir adresas, taip pat kita informacija, būtina įvertinti PFSA 2.3.10 p. reikalavimus: „Daiktinės pareiškėjo teisės į nekilnojamąjį turtą, kuriame įgyvendinant projektą bus vykdomos projekto veiklos (vykdomi statybos darbai ir (ar) montuojama įranga), ar nekilnojamojo turto valdymo formos (nuoma ar panauda) turi būti įregistruoti Nekilnojamojo turto registre ir galioti ne trumpiau kaip 3 metus (kai projekto vykdytojas yra MVĮ) arba ne trumpiau kaip 5 metus (kai projekto vykdytojas yra didelė įmonė) nuo projekto finansavimo pabaigos". </t>
    </r>
    <r>
      <rPr>
        <b/>
        <sz val="10"/>
        <rFont val="Verdana"/>
        <family val="2"/>
      </rPr>
      <t xml:space="preserve">Regionai, kuriuoje gali būti įgyvendinami projektai - Kauno, Šiaulių ir Telšių regionai. </t>
    </r>
  </si>
  <si>
    <r>
      <rPr>
        <b/>
        <sz val="10"/>
        <rFont val="Verdana"/>
        <family val="2"/>
      </rPr>
      <t>6. Informacija apie projekto metu numatomas sukurti tvarių darbo vietų skaičių,</t>
    </r>
    <r>
      <rPr>
        <sz val="10"/>
        <rFont val="Verdana"/>
        <family val="2"/>
      </rPr>
      <t xml:space="preserve"> naudojama nustatant projektų atitiktį PFSA 6 punkto 5 prioritetiniui kriterijui ir nustatant stebėsenos rodiklio, rodiklio kodas Nr. R-05-001-01-04-02-27 (R.S.2.3044)  "Paramą gavusiuose subjektuose sukurtos tvarios darbo vietos", reikšmę.             
</t>
    </r>
    <r>
      <rPr>
        <b/>
        <sz val="10"/>
        <rFont val="Verdana"/>
        <family val="2"/>
      </rPr>
      <t>Pildomame lape  „6.  Tvarios darbo vietos“</t>
    </r>
    <r>
      <rPr>
        <sz val="10"/>
        <rFont val="Verdana"/>
        <family val="2"/>
      </rPr>
      <t xml:space="preserve"> nurodoma informacija apie projektu metu planuojamą sukurti  tvarių darbo vietų kiekį ir ne mažiau kaip 3 metus po projekto įgyvendinimo pabaigos jas išlaikyti. Siekiant apskaičiuoti stebėsenos rodiklio reikšmę, nurodoma informacija apie projektu metu planuojamą sukurti  tvarių darbo vietų kiekį praėjus metamas po projekto įgyvendinimo. Tvarių darbo vietų skaičius, išreikštas vidutiniais </t>
    </r>
    <r>
      <rPr>
        <b/>
        <sz val="10"/>
        <rFont val="Verdana"/>
        <family val="2"/>
      </rPr>
      <t>metiniais</t>
    </r>
    <r>
      <rPr>
        <sz val="10"/>
        <rFont val="Verdana"/>
        <family val="2"/>
      </rPr>
      <t xml:space="preserve"> </t>
    </r>
    <r>
      <rPr>
        <b/>
        <sz val="10"/>
        <rFont val="Verdana"/>
        <family val="2"/>
      </rPr>
      <t>visos darbo dienos ekvivalentais (FTE), sukurtais pagal projektu remiamą veiklos sritį</t>
    </r>
    <r>
      <rPr>
        <sz val="10"/>
        <rFont val="Verdana"/>
        <family val="2"/>
      </rPr>
      <t>. Naujos pareigybės gali būti skirtos dirbti pilnu etatu, pusę darbo dienos arba tam tikro sezono metu. Laisvos darbo vietos nėra įtrauktos į rodiklio apskaitą.</t>
    </r>
    <r>
      <rPr>
        <b/>
        <sz val="10"/>
        <rFont val="Verdana"/>
        <family val="2"/>
      </rPr>
      <t xml:space="preserve"> Metinis visos darbo dienos ekvivalentas – tai per kalendorinius metus faktiškai dirbtų darbo valandų skaičius, padalintas iš bendro asmens arba grupės per tą patį laikotarpį faktiškai dirbtų valandų skaičiaus</t>
    </r>
    <r>
      <rPr>
        <sz val="10"/>
        <rFont val="Verdana"/>
        <family val="2"/>
      </rPr>
      <t xml:space="preserve">. Pagal susitarimą darbuotojas negali dirbti daugiau nei vieno visos darbo dienos ekvivalento per metus. </t>
    </r>
  </si>
  <si>
    <t>7 ir 8 dalys nėra įtrauktos į PFSA 3 priedą, tačiau yra metodinė pagalba ir rekomenduojama pildyti siekiant pareiškėjui tinkamai įsivertinti pareiškėjo įmonės dydį bei pareiškėjo (ūkio subjekto) patiriamus/nepatiriamus sunkumus</t>
  </si>
  <si>
    <r>
      <rPr>
        <b/>
        <sz val="10"/>
        <color rgb="FF000000"/>
        <rFont val="Verdana"/>
      </rPr>
      <t xml:space="preserve">7. Juridinio asmens dalyvių struktūra, ryšiai, sunkumai (SVV statusą atitinkančioms įmonėms). </t>
    </r>
    <r>
      <rPr>
        <sz val="10"/>
        <color rgb="FF000000"/>
        <rFont val="Verdana"/>
      </rPr>
      <t xml:space="preserve">Lape „7.1. SVV ryšiai“ nurodoma juridinio asmens dalyvių struktūra ir ryšiai (pildoma siekiant įsitikinti, ar pateikti Smulkiojo ar vidutinio verslo subjekto statuso deklaracijos duomenys yra tikslūs ir įmonės statusas yra nustatytas tinkamai). Lapą „7.2. SVV schema“ prašoma užpildyti, jeigu yra didelis su pareiškėju susijusių ir partnerių įmonių, fizinių asmenų skaičius. Lape „7.3. SVV sunkumai“ nurodomi pareiškėjo ir (arba) ūkio subjekto (pareiškėjo kartu su susijusiomis įmonėmis) duomenys, siekiant įvertinti, ar pareiškėjas ir (arba) ūkio subjektas (pareiškėjas kartu su susijusiomis įmonėmis) nepatiria sunkumų.  
Lapų „7.1. SVV ryšiai“, „7.2. SVV schema“, „7.3. SVV sunkumai“ nepildo didelės įmonės statusą atitinkančios įmonės.    </t>
    </r>
    <r>
      <rPr>
        <b/>
        <sz val="10"/>
        <color rgb="FF000000"/>
        <rFont val="Verdana"/>
      </rPr>
      <t xml:space="preserve">                              </t>
    </r>
    <r>
      <rPr>
        <sz val="10"/>
        <color rgb="FF000000"/>
        <rFont val="Verdana"/>
      </rPr>
      <t xml:space="preserve"> </t>
    </r>
    <r>
      <rPr>
        <b/>
        <sz val="10"/>
        <color rgb="FF000000"/>
        <rFont val="Verdana"/>
      </rPr>
      <t xml:space="preserve">                              </t>
    </r>
  </si>
  <si>
    <r>
      <t xml:space="preserve">8. Juridinio asmens dalyvių struktūra, ryšiai, sunkumai (didelės įmonės statusą atitinkančioms įmonėms). </t>
    </r>
    <r>
      <rPr>
        <sz val="10"/>
        <rFont val="Verdana"/>
        <family val="2"/>
      </rPr>
      <t xml:space="preserve">Lape „8.1. Didelės įmonės ryšiai“ nurodoma juridinio asmens dalyvių struktūra ir ryšiai (informacija reikalinga siekiant nustatyti su pareiškėju susijusias įmones ir įvertinti, ar ūkio subjektas (pareiškėjas kartu su susijusiomis įmonėmis) nepatiria sunkumų). Lapą „8.2. Didelės įmonės schema“ prašoma užpildyti, jeigu yra didelis su pareiškėju susijusių ir partnerių įmonių, fizinių asmenų skaičius. Lape „8.3. Didelės įmonės sunkumai“ nurodomi pareiškėjo ir (arba) ūkio subjekto (pareiškėjo kartu su susijusiomis įmonėmis) duomenys, siekiant įvertinti, ar pareiškėjas ir (arba) ūkio subjektas (pareiškėjas kartu su susijusiomis įmonėmis) nepatiria sunkumų.  
Lapų „8.1. Didelės įmonės ryšiai“, „8.2. Didelės įmonės schema“, „8.3. Didelės įmonės sunkumai“ nepildo SVV statusą atitinkančios įmonės.  </t>
    </r>
  </si>
  <si>
    <r>
      <t>Užpildytas PFSA 3 priedas teikiamas kartu su paraiška elektroninėje versijoje .</t>
    </r>
    <r>
      <rPr>
        <i/>
        <sz val="10"/>
        <color rgb="FF000000"/>
        <rFont val="Verdana"/>
        <family val="2"/>
      </rPr>
      <t>xlsx</t>
    </r>
    <r>
      <rPr>
        <sz val="10"/>
        <color rgb="FF000000"/>
        <rFont val="Verdana"/>
        <family val="2"/>
      </rPr>
      <t xml:space="preserve"> formatu.
Teikiamoje elektroninėje versijoje turi likti visos skaičiavimams naudotos formulės.
Prie PĮP gali būti pridedami kiti dokumentai, patvirtinantys ar pagrindžiantys PĮP ir PFSA 3 priede pateiktą informaciją.</t>
    </r>
  </si>
  <si>
    <t>1. Pareiškėjų vykdomos veiklos ir projekto veiklos priskiriamos Valstybės duomenų agentūros generalinio direktoriaus įsakymu tvirtinamam Ekonominės veiklos rūšių klasifikatoriui (EVRK 2 red.) (toliau – EVRK 2 red.)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„Alternatyvaus kuro diegimas pramonės įmonėse Kauno, Šiaulių ir Telšių regionuose“ projektų finansavimo sąlygų aprašo (toliau – PFSA) 6 punkto nuostatoms).</t>
  </si>
  <si>
    <t>Eil. Nr.</t>
  </si>
  <si>
    <t xml:space="preserve">Pareiškėjo vykdoma veikla ir pajamos </t>
  </si>
  <si>
    <t>1.1.</t>
  </si>
  <si>
    <t>Pareiškėjas nedalyvauja Europos Sąjungos apyvartinių taršos leidimų prekybos sistemoje</t>
  </si>
  <si>
    <t>2020 m.</t>
  </si>
  <si>
    <t>2021 m.</t>
  </si>
  <si>
    <t>2022 m.</t>
  </si>
  <si>
    <t>1.2.</t>
  </si>
  <si>
    <r>
      <rPr>
        <b/>
        <sz val="10"/>
        <color theme="1"/>
        <rFont val="Verdana"/>
        <family val="2"/>
        <charset val="186"/>
      </rPr>
      <t>Pareiškėjo vykdoma veikla (-os) pagal EVRK 2 red. ir pajamos iš šios (-ių) veiklos (-ų), Eur</t>
    </r>
    <r>
      <rPr>
        <sz val="10"/>
        <color theme="1"/>
        <rFont val="Verdana"/>
        <family val="2"/>
        <charset val="186"/>
      </rPr>
      <t xml:space="preserve"> (nurodyti veiklos (-ų) pavadinimus ir kodus bei iš jų gautas pajamas kiekvienais nurodytais metais) (visos pajamos iš šios (-ių) veiklos (-ų) turi atitikti pareiškėjo patvirtintoje finansinėje atskaitomybėje (pelno (nuostolių) ataskaitoje) nurodytas pardavimo pajamas)</t>
    </r>
  </si>
  <si>
    <r>
      <rPr>
        <i/>
        <sz val="10"/>
        <color rgb="FF000000"/>
        <rFont val="Verdana"/>
      </rPr>
      <t xml:space="preserve">(nurodyti veiklos kodą ir pavadinimą, kuri priskiriama </t>
    </r>
    <r>
      <rPr>
        <b/>
        <i/>
        <sz val="10"/>
        <color rgb="FF000000"/>
        <rFont val="Verdana"/>
      </rPr>
      <t>pramonės veiklai)</t>
    </r>
  </si>
  <si>
    <t>(nurodyti veiklos kodą ir pavadinimą, kuri priskiriama pramonės veiklai)</t>
  </si>
  <si>
    <r>
      <rPr>
        <i/>
        <sz val="10"/>
        <color rgb="FF000000"/>
        <rFont val="Verdana"/>
      </rPr>
      <t xml:space="preserve">(nurodyti </t>
    </r>
    <r>
      <rPr>
        <b/>
        <i/>
        <sz val="10"/>
        <color rgb="FF000000"/>
        <rFont val="Verdana"/>
      </rPr>
      <t>ne pramonės</t>
    </r>
    <r>
      <rPr>
        <i/>
        <sz val="10"/>
        <color rgb="FF000000"/>
        <rFont val="Verdana"/>
      </rPr>
      <t xml:space="preserve"> veiklos kodą ir pavadinimą)</t>
    </r>
  </si>
  <si>
    <r>
      <rPr>
        <i/>
        <sz val="10"/>
        <color rgb="FF000000"/>
        <rFont val="Verdana"/>
      </rPr>
      <t>(nurodyti ne pramonės</t>
    </r>
    <r>
      <rPr>
        <b/>
        <i/>
        <sz val="10"/>
        <color rgb="FF000000"/>
        <rFont val="Verdana"/>
      </rPr>
      <t xml:space="preserve"> </t>
    </r>
    <r>
      <rPr>
        <i/>
        <sz val="10"/>
        <color rgb="FF000000"/>
        <rFont val="Verdana"/>
      </rPr>
      <t>veiklos kodą ir pavadinimą)</t>
    </r>
  </si>
  <si>
    <t>(nurodyti ne pramonės veiklos kodą ir pavadinimą)</t>
  </si>
  <si>
    <t>1.3.</t>
  </si>
  <si>
    <r>
      <rPr>
        <b/>
        <sz val="10"/>
        <color rgb="FF000000"/>
        <rFont val="Verdana"/>
      </rPr>
      <t xml:space="preserve">Pareiškėjo metinės pajamos </t>
    </r>
    <r>
      <rPr>
        <b/>
        <u/>
        <sz val="10"/>
        <color rgb="FF000000"/>
        <rFont val="Verdana"/>
      </rPr>
      <t>iš savo pagamintos produkcijos</t>
    </r>
    <r>
      <rPr>
        <b/>
        <sz val="10"/>
        <color rgb="FF000000"/>
        <rFont val="Verdana"/>
      </rPr>
      <t xml:space="preserve">, Eur </t>
    </r>
    <r>
      <rPr>
        <sz val="10"/>
        <color rgb="FF000000"/>
        <rFont val="Verdana"/>
      </rPr>
      <t>(per pastaruosius dvejus finansinius metus iki projekto įgyvendinimo plano (toliau – PĮP) pateikimo turi būti ne mažesnės negu 300 000 (trys šimtai tūkstančių) eurų, jeigu pramonės įmonė yra didelė įmonė, ir 145 000 (šimtas keturiasdešimt penki tūkstančiai) eurų, jeigu pramonės įmonė yra labai maža, maža ar vidutinė įmonė)</t>
    </r>
  </si>
  <si>
    <t>(nepildoma)</t>
  </si>
  <si>
    <t xml:space="preserve">(nurodyti veiklos kodą ir pavadinimą) </t>
  </si>
  <si>
    <t>(nurodyti veiklos kodą ir pavadinimą)</t>
  </si>
  <si>
    <t>1.4.</t>
  </si>
  <si>
    <r>
      <rPr>
        <b/>
        <sz val="10"/>
        <color theme="1"/>
        <rFont val="Verdana"/>
        <family val="2"/>
        <charset val="186"/>
      </rPr>
      <t>Kiek procentų pareiškėjo bendro pardavimo struktūros sudaro pareiškėjo pajamos iš veiklų pagal EVRK 2 red.</t>
    </r>
    <r>
      <rPr>
        <sz val="10"/>
        <color theme="1"/>
        <rFont val="Verdana"/>
        <family val="2"/>
        <charset val="186"/>
      </rPr>
      <t xml:space="preserve">, 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sekcijai „Apdirbamoji gamyba“ (išskyrus C sekcijos 19 skyriaus „Kokso ir rafinuotų naftos produktų gamyba“ ekonominę veiklą), proc. (pajamos iš šios (-ių) veiklos (-ų) turi sudaryti ne mažiau kaip 51 procentą visų įmonės veiklų kiekvienais nurodytais metais) </t>
    </r>
  </si>
  <si>
    <t>2. Pareiškėjo išmetamas šiltnamio efektą sukeliančios dujų kiekis (taikoma vertinant projekto atitiktį PFSA 6 punkto 2 ir 4 kriterijų nuostatoms ir rezultato rodiklio „Numatomas išmetamas šiltnamio efektą sukeliančių dujų kiekis“, rodiklio kodas R-05-001-01-04-02-12 (R.B.2.2029), reikšmę).</t>
  </si>
  <si>
    <t>Bendras pareiškėjo išmetamas šiltnamio efektą sukeliančių dujų kiekis (vertinami paskutiniai energijos vartojimo audito  nagrinėjami metai arba metai, kai iškastinis kuras bus pakeistas alternatyviuoju (tik tuo atveju, jeigu pareiškėjas numato iškastinį kurą pakeisti alternatyviuoju ir atliekant energijos vartojimo auditą įvertintos būsimos pareiškėjo energijos sąnaudos)</t>
  </si>
  <si>
    <t xml:space="preserve">Šiltnamio efektą sukeliančių dujų kiekis (t/metus) </t>
  </si>
  <si>
    <t xml:space="preserve">Šiltnamio efektą sukeliančių dujų kiekis (t/vnt. gaminamos produkcijos) </t>
  </si>
  <si>
    <t>2.1. </t>
  </si>
  <si>
    <t>Iš viso: </t>
  </si>
  <si>
    <t>2.1.1. </t>
  </si>
  <si>
    <t>Energijos rūšis Nr. 1 (gamtinės dujos) </t>
  </si>
  <si>
    <t>2.1.2. </t>
  </si>
  <si>
    <t>Energijos rūšis Nr. 2 (skystas kuras (dyzelinas, mazutas, krosnių kuras)) </t>
  </si>
  <si>
    <t>2.1.3</t>
  </si>
  <si>
    <t>Energijos rūšis Nr. 2 (skystas kuras (benzinas)) </t>
  </si>
  <si>
    <t>2.1.4. </t>
  </si>
  <si>
    <t>Energijos rūšis Nr. 3 (kietas kuras (akmens anglis, durpės)) </t>
  </si>
  <si>
    <t>2.1.5. </t>
  </si>
  <si>
    <t>Energijos rūšis Nr. 4 (centralizuotai tiekiama šiluma) </t>
  </si>
  <si>
    <t>2.1.6. </t>
  </si>
  <si>
    <t>Energijos rūšis Nr. 5 (biokuras)</t>
  </si>
  <si>
    <t>2.1.7. </t>
  </si>
  <si>
    <t>Energijos rūšis Nr. 6 (suskystintos dujos) </t>
  </si>
  <si>
    <t>2.1.8. </t>
  </si>
  <si>
    <t>Energijos rūšis Nr. 7 (elektros energija) </t>
  </si>
  <si>
    <t>Pareiškėjo planuojamas sumažinti šiltnamio efektą sukeliančių dujų kiekis  </t>
  </si>
  <si>
    <t>2.2. </t>
  </si>
  <si>
    <t>2.2.1. </t>
  </si>
  <si>
    <t>2.2.2. </t>
  </si>
  <si>
    <t>Energijos rūšis Nr. 2 (skystas kuras (dyzelinas,mazutas, krosnių kuras)) </t>
  </si>
  <si>
    <t>2.2.3.</t>
  </si>
  <si>
    <t>2.2.4. </t>
  </si>
  <si>
    <t>2.2.5. </t>
  </si>
  <si>
    <t>2.2.6. </t>
  </si>
  <si>
    <t>2.2.7. </t>
  </si>
  <si>
    <t>2.2.8. </t>
  </si>
  <si>
    <t xml:space="preserve">Santykis tarp pareiškėjo planuojamo sumažinti šiltnamio efektą sukeliančių dujų kiekio ir įmonės (pareiškėjo) išmetamo šiltnamio efektą sukeliančių dujų kiekio procentais. Skaičiuojama pagal PFSA 6 punkto 4 papunktyje pateiktą formulę. </t>
  </si>
  <si>
    <t>Numatomas išmetamas šiltnamio efektą sukeliančių dujų kiekis t CO2/per metus (skirtumas tarp bendro pareiškėjo išmetamo šiltnamio efektą sukeliančių dujų kiekio ir pareiškėjo planuojamo sumažinti šiltnamio efektą sukeliančių dujų kiekio) (rezultato rodiklio reikšmė)</t>
  </si>
  <si>
    <t>3. Pareiškėjo teikiamo projekto efektyvumas (taikoma vertinant projekto atitiktį PFSA 6 punkto 3 kriterijaus nuostatoms).</t>
  </si>
  <si>
    <t>3.1.</t>
  </si>
  <si>
    <t>Pareiškėjo planuojamas sumažinti šiltnamio efektą sukeliančių dujų kiekis, t/metus  </t>
  </si>
  <si>
    <t>3.2</t>
  </si>
  <si>
    <t>Pareiškėjo prašoma finansavimo suma, Eur</t>
  </si>
  <si>
    <t xml:space="preserve">Santykis (procentais) tarp pareiškėjo planuojamo sumažinti šiltnamio efektą sukeliančių dujų kiekio, nurodyto energijos vartojimo audito ataskaitoje ir prašomos finansavimo sumos. Skaičiuojama pagal PFSA 6 punkto 3 papunktyje pateiktą formulę. </t>
  </si>
  <si>
    <t xml:space="preserve">*Rekomenduojame atliekant Energijos vartojimo auditą prašyti audite nurodyti bendrą (visos įmonės) išmetamą CO2 kiekį.
Jei audite bus nurodyta informacija apie kiekvieną energijos rūšį atskirai, prašome lentelės Nr.2, geltonai pažymėtose eilutėse, panaikinti formules ir informaciją įrašyti rankiniu būdu.
Jei audite bus nurodytas bendras įmonės išmetamas CO2 kiekis, pildyti lentelės Nr.2, pilkai pažymėtas eilutes, panaikinus formules ir informaciją įrašant rankiniu būdu. </t>
  </si>
  <si>
    <t>*Jei 2.1. dalyje prašomos nurodyti informacijos audite nebus, arba nėra nurodyta, reikalinga pateikti informaciją apie išmetamo ŠESD kiekio daugiklius, kurie buvo naudojami apskaičiuojant planuojamą sumažinti CO2 kiekį ir rankiniu būdu šioje lentelėje panaikinus formules nurodyti, kaip buvo apskaičiuojami sutaupymai (kokiais daugikliais daugintas atskiros energijos rūšies sutaupymas).</t>
  </si>
  <si>
    <t>*Jei galimybės papildyti auditą reikiama informacija nėra, o informacijos apie ŠESD sumažinimo apskaičiavimą nebus įmanoma gauti, prašome pagal audite nurodomą informaciją užpildyti dalyje "Skaičiavimo lentelę".</t>
  </si>
  <si>
    <t>4. Pareiškėjo planuojamas metinis sutaupytos pirminės energijos kiekis (taikoma vertinant rezultato rodiklio „Metinis pirminės energijos suvartojimo kiekis (iš kurio: būstai, viešieji pastatai, įmonės, kita)“, rodiklio kodas R-05-001-01-04-02-07  (R.B.2.2026.3) reikšmę)</t>
  </si>
  <si>
    <t>Eil. Nr. </t>
  </si>
  <si>
    <t>Bendras įmonės (pareiškėjo) metinis sutaupytos pirminės energijos kiekis (vertinami paskutiniai energijos vartojimo audito nagrinėjami metai arba metai, kai bus įdiegti energijos vartojimo efektyvumo didinimo sprendimai (tik tuo atveju, jeigu pareiškėjas numato technologinių procesų organizavimo pokyčius ir atliekant energijos vartojimo auditą įvertintos būsimos pareiškėjo energijos sąnaudos))</t>
  </si>
  <si>
    <t xml:space="preserve">Metinis sutaupytos pirminės energijos kiekis (MWh/per metus) </t>
  </si>
  <si>
    <t>4.1. </t>
  </si>
  <si>
    <t>4.1.1. </t>
  </si>
  <si>
    <t>4.1.2. </t>
  </si>
  <si>
    <t>4.1.3</t>
  </si>
  <si>
    <t>Energijos rūšis Nr. 3 (skystas kuras (benzinas)) </t>
  </si>
  <si>
    <t>4.1.4.</t>
  </si>
  <si>
    <t>Energijos rūšis Nr. 4 (kietas kuras (akmens anglis, durpės)) </t>
  </si>
  <si>
    <t>4.1.5.</t>
  </si>
  <si>
    <t>Energijos rūšis Nr. 5 (centralizuotai tiekiama šiluma) </t>
  </si>
  <si>
    <t>4.1.6.</t>
  </si>
  <si>
    <t>Energijos rūšis Nr. 6 (biokuras)</t>
  </si>
  <si>
    <t>4.1.7.</t>
  </si>
  <si>
    <t>Energijos rūšis Nr. 7 (suskystintos dujos)</t>
  </si>
  <si>
    <t>4.1.8.</t>
  </si>
  <si>
    <t>Energijos rūšis Nr. 8 (elektros energija) </t>
  </si>
  <si>
    <r>
      <rPr>
        <sz val="11"/>
        <color rgb="FFFF0000"/>
        <rFont val="Calibri"/>
        <family val="2"/>
        <charset val="186"/>
        <scheme val="minor"/>
      </rPr>
      <t>*Jei audite nurodoma informacija</t>
    </r>
    <r>
      <rPr>
        <b/>
        <sz val="11"/>
        <color rgb="FFFF0000"/>
        <rFont val="Calibri"/>
        <family val="2"/>
        <charset val="186"/>
        <scheme val="minor"/>
      </rPr>
      <t xml:space="preserve"> ne MWh,</t>
    </r>
    <r>
      <rPr>
        <sz val="11"/>
        <color rgb="FFFF0000"/>
        <rFont val="Calibri"/>
        <family val="2"/>
        <charset val="186"/>
        <scheme val="minor"/>
      </rPr>
      <t xml:space="preserve"> auditas turi būti tikslinamas </t>
    </r>
    <r>
      <rPr>
        <b/>
        <sz val="11"/>
        <color rgb="FFFF0000"/>
        <rFont val="Calibri"/>
        <family val="2"/>
        <charset val="186"/>
        <scheme val="minor"/>
      </rPr>
      <t xml:space="preserve">	</t>
    </r>
  </si>
  <si>
    <t>Pildymo instrukcija:</t>
  </si>
  <si>
    <t>Nuorodos:</t>
  </si>
  <si>
    <t>Pildykite tik langelius, pažymėtus geltonai</t>
  </si>
  <si>
    <t>1.</t>
  </si>
  <si>
    <t>1-141 Dėl Energijos, energijos išteklių ir vandens vartojimo audito atlikimo technologiniuose procesuos... (e-tar.lt)</t>
  </si>
  <si>
    <t>Reikšmės, pažymėtos pilkai, apskaičiuojamos automatiškai pagal taikomas formules</t>
  </si>
  <si>
    <t>https://e-seimas.lrs.lt/portal/legalAct/lt/TAD/15767120a80711e68987e8320e9a5185/asr</t>
  </si>
  <si>
    <t>Oranžinėje spalvoje nurodytas pavadinimas nurodo kas lentelėse skaičiuojama</t>
  </si>
  <si>
    <t>2.</t>
  </si>
  <si>
    <t>NIR_2022 04 15 FINAL.pdf (lrv.lt)</t>
  </si>
  <si>
    <t>Atkreipti dėmesį:</t>
  </si>
  <si>
    <t>Sutaupomas energijos kiekis įrašomas iš energijos vartojimo audito lentelės, užpildytos kaip nurodyta Energijos, energijos išteklių ir vandens vartojimo audito atlikimo technologiniuose procesuose ir įrenginiuose metodikos 6 priede</t>
  </si>
  <si>
    <t>*Rekomenduojame atliekant Energijos vartojimo auditą prašyti nurodyti audite tiek bendrą išmetamą CO2 kiekį, tiek suvartojamą energiją. Jei tokios informacijos audite nebus, arba nėra, reikalinga toliau pildyti esančias skaičiavimo lenteles.</t>
  </si>
  <si>
    <t>Bendra suvartojama energija ir bendras išmetamas ŠESD (toliau CO2) kiekis iki projekto</t>
  </si>
  <si>
    <t>CO2</t>
  </si>
  <si>
    <r>
      <rPr>
        <b/>
        <sz val="9"/>
        <color rgb="FF000000"/>
        <rFont val="Verdana"/>
        <family val="2"/>
        <charset val="186"/>
      </rPr>
      <t xml:space="preserve">Bendra įmonės suvartojama energija iki projekto </t>
    </r>
    <r>
      <rPr>
        <i/>
        <sz val="9"/>
        <color rgb="FF000000"/>
        <rFont val="Verdana"/>
        <family val="2"/>
        <charset val="186"/>
      </rPr>
      <t>(pagal audite nurodytą informaciją)</t>
    </r>
  </si>
  <si>
    <t>Sunaudojamas gamtinių dujų kiekis (MWh/metus)</t>
  </si>
  <si>
    <t>Sunaudojamas  skysto kuro (dyzelinas,mazutas, krosnių kuras) kiekis (MWh/metus)</t>
  </si>
  <si>
    <t>Sunaudojamas  skysto kuro (benzinas) kiekis (MWh/metus)</t>
  </si>
  <si>
    <t>Sunaudojamas kieto kuro (akmens anglis, durpės) kiekis (MWh/metus)</t>
  </si>
  <si>
    <t>Sunaudojamas centralizuotai tiekiamos šilumos kiekis (MWh/metus)</t>
  </si>
  <si>
    <t>Sunaudojamas biokuro kiekis (MWh/metus)</t>
  </si>
  <si>
    <t>Sunaudojamas suskystintų dujų kiekis (MWh/metus)</t>
  </si>
  <si>
    <t>Sunaudojamas elektros energijos kiekis (MWh/metus)</t>
  </si>
  <si>
    <t>Bendras sunaudojamas gamtinių dujų kiekis</t>
  </si>
  <si>
    <t>MWh/metus</t>
  </si>
  <si>
    <t>Įmonės sunaudojama energija iš viso  (pagal Energijos vartojimo audite pateiktą informaciją)</t>
  </si>
  <si>
    <t>Bendras sunaudojamas skysto kuro (dyzelinas, mazutas, krosnių kuras) kiekis</t>
  </si>
  <si>
    <t>Bendras sunaudojamas kietas kuras (akmens anglis, durpės) kiekis</t>
  </si>
  <si>
    <t>Bendras sunaudojamas centralizuotai tiekiamos šilumos kiekis</t>
  </si>
  <si>
    <t>Bendras sunaudojamas biokuro kiekis</t>
  </si>
  <si>
    <t>Bendras sunaudojamas suskystintų dujų kiekis</t>
  </si>
  <si>
    <t>Bendras sunaudojamas elektros energijos kiekis</t>
  </si>
  <si>
    <t>Bendras išmetamas CO2 kiekis iki projekto, iš viso</t>
  </si>
  <si>
    <t>tCO2/metus</t>
  </si>
  <si>
    <t>Bendra suvartojama energija iki projekto, iš viso</t>
  </si>
  <si>
    <t>Sutaupytas energijos kiekis ir sumažintas išmetamas ŠESD (toliau CO2) kiekis įdiegus įrangą metai po projekto pabaigos</t>
  </si>
  <si>
    <r>
      <t xml:space="preserve">Planuojama diegti įranga </t>
    </r>
    <r>
      <rPr>
        <i/>
        <sz val="9"/>
        <color theme="1"/>
        <rFont val="Verdana"/>
        <family val="2"/>
        <charset val="186"/>
      </rPr>
      <t>(pagal audite nurodytas rekomenduojamas priemones)</t>
    </r>
  </si>
  <si>
    <t xml:space="preserve">Sutaupytas gamtinių dujų kiekis įdiegus įrangą metai po projekto pabaigos (MWh/metus) </t>
  </si>
  <si>
    <t>Sutaupytas skysto kuro kiekis įdiegus įrangą metai po projekto pabaigos (dyzelinas,mazutas, krosnių kuras) kiekis (MWh/metus)</t>
  </si>
  <si>
    <t>Sutaupytas kieto kuro kiekis įdiegus įrangą metai po projekto pabaigos (akmens anglis, durpės) kiekis (MWh/metus)</t>
  </si>
  <si>
    <t>Sutaupytas centralizuotai tiekiamos šilumos kiekis  įdiegus įrangą metai po projekto pabaigos (MWh/metus)</t>
  </si>
  <si>
    <t>Sutaupytas biokuro kiekis  įdiegus įrangą metai po projekto pabaigos (MWh/metus)</t>
  </si>
  <si>
    <t>Sutaupytas suskystintų dujų kiekis  įdiegus įrangą metai po projekto pabaigos (MWh/metus)</t>
  </si>
  <si>
    <t>Sutaupytas elektros energijos kiekis įdiegus įrangą metai po projekto pabaigos (MWh/metus)</t>
  </si>
  <si>
    <t>Dėl projekto veiklos sutaupytas gamtinių dujų kiekis</t>
  </si>
  <si>
    <t>Įrenginio pavadinimas (pagal Energijos vartojimo audite pateiktą informaciją)</t>
  </si>
  <si>
    <t>Dėl projekto veiklos  sutaupytas skysto kuro (dyzelinas, mazutas, krosnių kuras) kiekis</t>
  </si>
  <si>
    <t>Dėl projekto veiklos  sutaupytas skysto kuro (benzinas) kiekis</t>
  </si>
  <si>
    <t>Dėl projekto veiklos  sutaupytas kietas kuras (akmens anglis, durpės) kiekis</t>
  </si>
  <si>
    <t>Dėl projekto veiklos  sutaupytas centralizuotai tiekiamos šilumos kiekis</t>
  </si>
  <si>
    <t>Dėl projekto veiklos  sutaupytas biokuro kiekis</t>
  </si>
  <si>
    <t>Dėl projekto veiklos  sutaupytas suskystintų dujų kiekis</t>
  </si>
  <si>
    <t>Dėl projekto veiklos sutaupytas elektros energijos kiekis</t>
  </si>
  <si>
    <t>Sumažintas CO2 išmetimas įdiegus įrangą metai po projekto pabaigos, iš viso</t>
  </si>
  <si>
    <t>IŠ VISO</t>
  </si>
  <si>
    <t>Sutaupytas energijos kiekis įdiegus įrangą metai po projekto pabaigos, iš viso</t>
  </si>
  <si>
    <t>PLANUOJAMAS IŠMESTI CO2 KIEKIS PAGAMINAMAM PRODUKCIJOS VNT. PO PROJEKTO (tCO2/vnt.)</t>
  </si>
  <si>
    <r>
      <rPr>
        <b/>
        <sz val="9"/>
        <color rgb="FF000000"/>
        <rFont val="Verdana"/>
        <family val="2"/>
        <charset val="186"/>
      </rPr>
      <t xml:space="preserve">Įmonės gaminamam produkcijos vnt. sunaudojamas energijos kiekis įdiegus įrangą metai po projekto pabaigos  </t>
    </r>
    <r>
      <rPr>
        <i/>
        <sz val="9"/>
        <color rgb="FF000000"/>
        <rFont val="Verdana"/>
        <family val="2"/>
        <charset val="186"/>
      </rPr>
      <t>(pagal audite nurodytą informaciją)</t>
    </r>
  </si>
  <si>
    <t xml:space="preserve">Sunaudojamas gamtinių dujų kiekis įdiegus įrangą metai po projekto pabaigos (MWh/metus) </t>
  </si>
  <si>
    <t>Sunaudojamas  skysto kuro kiekis įdiegus įrangą metai po projekto pabaigos (dyzelinas,mazutas, krosnių kuras) (MWh/metus)</t>
  </si>
  <si>
    <t>Sunaudojamas  skysto kuro kiekis įdiegus įrangą metai po projekto pabaigos (benzinas) (MWh/metus)</t>
  </si>
  <si>
    <t>Sunaudojamas kietas kuras kiekis įdiegus įrangą metai po projekto pabaigos (akmens anglis, durpės )  (MWh/metus)</t>
  </si>
  <si>
    <t>Sunaudojamas centralizuotai tiekiamos šilumos kiekis  įdiegus įrangą metai po projekto pabaigos (MWh/metus)</t>
  </si>
  <si>
    <t>Sunaudojamas biokuro kiekis  įdiegus įrangą metai po projekto pabaigos (MWh/metus)</t>
  </si>
  <si>
    <t>Sunaudojamas suskystintų dujų kiekis  įdiegus įrangą metai po projekto pabaigos (MWh/metus)</t>
  </si>
  <si>
    <t>Sunaudojamas elektros energijos kiekis įdiegus įrangą metai po projekto pabaigos (MWh/metus)</t>
  </si>
  <si>
    <t xml:space="preserve">Gaminamą produkcijos vnt. ir/ar matavimo vnt. </t>
  </si>
  <si>
    <t>Visas įmonės pagaminamos produkcijos kiekis (skaičius)</t>
  </si>
  <si>
    <r>
      <t>Įrašyti Gaminio pavadinimas ir vnt. (</t>
    </r>
    <r>
      <rPr>
        <i/>
        <sz val="10"/>
        <color rgb="FFFF0000"/>
        <rFont val="Verdana"/>
        <family val="2"/>
        <charset val="186"/>
      </rPr>
      <t xml:space="preserve">pvz.: šaldyti gaminiai tonomis, </t>
    </r>
    <r>
      <rPr>
        <i/>
        <sz val="10"/>
        <color theme="1"/>
        <rFont val="Verdana"/>
        <family val="2"/>
        <charset val="186"/>
      </rPr>
      <t>)</t>
    </r>
  </si>
  <si>
    <t>Vnt. pagaminti sunaudojamas energijos kiekis po projekto</t>
  </si>
  <si>
    <t>...</t>
  </si>
  <si>
    <t>Vnt. produkcijos pagaminti išmetamas CO2 kiekis po projekto</t>
  </si>
  <si>
    <t>Visas įmonės pagaminamos produkcijos kiekis</t>
  </si>
  <si>
    <t xml:space="preserve">Šiltnamio efektą sukeliančių dujų kiekis (CO2 t/vnt. gaminamos produkcijos), iš viso </t>
  </si>
  <si>
    <t>BENDRAS IŠMETAMAS CO2 KIEKIS PAGAMINAMAM PRODUKCIJOS VNT. IKI PROJEKTO (tCO2/vnt.)</t>
  </si>
  <si>
    <r>
      <rPr>
        <b/>
        <sz val="9"/>
        <color rgb="FF000000"/>
        <rFont val="Verdana"/>
        <family val="2"/>
        <charset val="186"/>
      </rPr>
      <t xml:space="preserve">Įmonės gaminamam produkcijos vnt. sunaudojamas energijos kiekis iki projekto </t>
    </r>
    <r>
      <rPr>
        <i/>
        <sz val="9"/>
        <color rgb="FF000000"/>
        <rFont val="Verdana"/>
        <family val="2"/>
        <charset val="186"/>
      </rPr>
      <t>(pagal audite nurodytą informaciją)</t>
    </r>
  </si>
  <si>
    <t>Produkcijai sunaudojamas gamtinių dujų kiekis iki projekto (MWh/metus)</t>
  </si>
  <si>
    <t>Produkcijai sunaudojamas skysto kuro (dyzelinas,mazutas, krosnių kuras) kiekis iki projekto (MWh/metus)</t>
  </si>
  <si>
    <t>Produkcijai sunaudojamas skysto kuro (benzinas) kiekis iki projekto (MWh/metus)</t>
  </si>
  <si>
    <t>Produkcijai sunaudojamas kieto kuro (akmens anglis, durpės) kiekis iki projekto (MWh/metus)</t>
  </si>
  <si>
    <t>Produkcijai sunaudojamas centralizuotai tiekiamos šilumos kiekis iki projekto (MWh/metus)</t>
  </si>
  <si>
    <t>Produkcijai sunaudojamas biokuro kiekis iki projekto (MWh/metus)</t>
  </si>
  <si>
    <t>Produkcijai sunaudojamas suskystintų dujų kiekis iki projekto (MWh/metus)</t>
  </si>
  <si>
    <t>Produkcijai sunaudojamas elektros energijos kiekis iki projekto  (MWh/metus)</t>
  </si>
  <si>
    <t xml:space="preserve">Gaminamą produkciją ir matavimo vnt. </t>
  </si>
  <si>
    <t>Įrašyti Gaminio pavadinimas ir vnt.</t>
  </si>
  <si>
    <t>Vnt. pagaminti sunaudojamas energijos keikis iki projekto</t>
  </si>
  <si>
    <t>Vnt. Produkcijos pagaminti išmetamas CO2 kiekis</t>
  </si>
  <si>
    <t>Kaloringumai</t>
  </si>
  <si>
    <t>Akmens anglys</t>
  </si>
  <si>
    <t>TJ/t</t>
  </si>
  <si>
    <t>64 psl.</t>
  </si>
  <si>
    <t xml:space="preserve">Table 3-2. </t>
  </si>
  <si>
    <t>Krosnių kuras</t>
  </si>
  <si>
    <t>Gamtinės dujos</t>
  </si>
  <si>
    <t>MWh/1000 m3</t>
  </si>
  <si>
    <t>STR 2.01.02:2016 „Pastatų energinio naudingumo projektavimas ir sertifikavimas“</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</si>
  <si>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</si>
  <si>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</si>
  <si>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</si>
  <si>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</si>
  <si>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</si>
  <si>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</si>
  <si>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</si>
  <si>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Mazutas[3.18]</t>
  </si>
  <si>
    <t>Orimulsija[3.18]</t>
  </si>
  <si>
    <t>MWh</t>
  </si>
  <si>
    <t>3.</t>
  </si>
  <si>
    <t>Dyzelinas, krosninis skystas kuras, skalūnų alyva[3.18]</t>
  </si>
  <si>
    <t>GJ</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</si>
  <si>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</si>
  <si>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</si>
  <si>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</si>
  <si>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</si>
  <si>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</si>
  <si>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</si>
  <si>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</si>
  <si>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</si>
  <si>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</si>
  <si>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</si>
  <si>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</si>
  <si>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</si>
  <si>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</si>
  <si>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Pagal Aprašo 6.9 p.</t>
  </si>
  <si>
    <t>14.</t>
  </si>
  <si>
    <t>Šiluma iš šilumos tinklų (Lietuvos vidurkis)</t>
  </si>
  <si>
    <t>https://klimatas.old.gamta.lt/cms/index?rubricId=b83233ea-a295-4e27-a50d-be1a6f748aee</t>
  </si>
  <si>
    <t>Kuro rūšis</t>
  </si>
  <si>
    <t>Degalų tankis, kg/l</t>
  </si>
  <si>
    <t>Žemutinė šiluminė vertė, MJ/kg</t>
  </si>
  <si>
    <t>kWh/l (MWh/1000 l)</t>
  </si>
  <si>
    <t>kWh/kg (MWh/t)</t>
  </si>
  <si>
    <t>kWh/m3 (MWh/1000 m3)</t>
  </si>
  <si>
    <t>Taršos faktorius, kgCO2/kWh arba tCO2/MWh</t>
  </si>
  <si>
    <t xml:space="preserve">Benzinas </t>
  </si>
  <si>
    <t>5. Tinkamos finansuoti išlaidos ir pagrindimas.</t>
  </si>
  <si>
    <t>Tinkamos finansuoti išlaidos</t>
  </si>
  <si>
    <t>Pasirinktas tinkamų finansuoti išlaidų pagrindimas (nurodoma, kokią įrangą numatoma diegti ir pagrindžiamas pasirinktas būdas nurodant taikomą PFSA punktą 5.5.1 - 5.5.7 p. p. )</t>
  </si>
  <si>
    <t>Projekto įgyvendinimo adresas, nekilnojamojo turto, kur numatoma diegti įrangą, unikalus numeris</t>
  </si>
  <si>
    <t>6.  Projekto metu numatomas sukurti tvarių darbo vietų skaičius (taikoma vertinant projekto atitiktį PFSA 6 punkto 5 kriterijaus nuostatoms ir rezultato rodiklio „Paramą gavusiuose subjektuose sukurtos tvarios darbo vietos“, rodiklio kodas R-05-001-01-04-02-27 (R.S.2.3044), reikšmę).</t>
  </si>
  <si>
    <t xml:space="preserve">Pareiškėjo tvarių darbo vietų skaičius </t>
  </si>
  <si>
    <t>Dokumentai (informacija) pagrindžiantys pateiktus duomenis</t>
  </si>
  <si>
    <t>N (projekto įgyvendinimo metai)
(5 prioritetinis projektų atrankos kriterijus)</t>
  </si>
  <si>
    <t>N+1 (pirmieji metai po projekto įgyvendinimo)
(rezultato rodiklio reikšmė)</t>
  </si>
  <si>
    <t>N+3 (tretieji metai po projekto įgyvendinimo)
(penktasis prioritetinis projektų atrankos kriterijus)</t>
  </si>
  <si>
    <t>6.1</t>
  </si>
  <si>
    <t>Taip</t>
  </si>
  <si>
    <t>Ne</t>
  </si>
  <si>
    <t>Metodinė pagalba siekiant pareiškėjui tinkamai įsivertinti pareiškėjo įmonės dydį</t>
  </si>
  <si>
    <t>7. Juridinio asmens dalyvių struktūra ir ryšiai (pildoma siekiant įsitikinti, ar pateikti Smulkiojo ar vidutinio verslo subjekto statuso (toliau - SVV) deklaracijos duomenys yra tikslūs ir įmonės statusas yra nustatytas tinkamai)</t>
  </si>
  <si>
    <r>
      <t xml:space="preserve">7.1. Prašome nurodyti įmonės akcininkus (fizinius bei juridinius asmenis), jų procentinę akcijų/balsų dalį.
</t>
    </r>
    <r>
      <rPr>
        <sz val="9"/>
        <color rgb="FF000000"/>
        <rFont val="Verdana"/>
        <family val="2"/>
        <charset val="186"/>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9"/>
        <color rgb="FF000000"/>
        <rFont val="Verdana"/>
        <family val="2"/>
      </rPr>
      <t>* Verslininku laikomas fizinis asmuo, vykdantis ekonominę veiklą (žr. paaiškinimą 6.3 punkte).</t>
    </r>
  </si>
  <si>
    <r>
      <t xml:space="preserve">7.2. Ar Jūsų įmonės akcininkai, juridiniai/fiziniai asmenys, turi kitų įmonių akcijų/pajų/dalyvių balsų?
</t>
    </r>
    <r>
      <rPr>
        <sz val="9"/>
        <color rgb="FF000000"/>
        <rFont val="Verdana"/>
        <family val="2"/>
        <charset val="186"/>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</si>
  <si>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t xml:space="preserve">7.3. Ar tarp akcininkų yra sudaryta balsavimo sutarčių, balsavimo teisės perleidimo sutarčių, įgaliojimų ir pan. ?
</t>
    </r>
    <r>
      <rPr>
        <sz val="9"/>
        <color rgb="FF000000"/>
        <rFont val="Verdana"/>
        <family val="2"/>
        <charset val="186"/>
      </rPr>
      <t>Jeigu taip, prašome pateikti informaciją apie tokias sutartis/įgaliojimus ir pan. Informaciją prašome pateikti pareiškėjo lygmeniu, taip pat, esant žiniai, ir įmonės grupės, kuriai priklauso pareiškėjas, lygmeniu.</t>
    </r>
  </si>
  <si>
    <r>
      <t xml:space="preserve">7.4. Ar akcininkai, fiziniai asmenys, verčiasi ekonomine veikla?
</t>
    </r>
    <r>
      <rPr>
        <sz val="9"/>
        <rFont val="Verdana"/>
        <family val="2"/>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rFont val="Verdana"/>
        <family val="2"/>
      </rPr>
      <t>„Ekonominė veikla – savo rizika plėtojama reguliari asmens veikla, kuri apima prekių pirkimą ar pardavimą, prekių gamybą, darbų atlikimą ar paslaugų teikimą kitiems asmenims ir kurią vykdant siekiama gauti pajamų“</t>
    </r>
    <r>
      <rPr>
        <sz val="9"/>
        <rFont val="Verdana"/>
        <family val="2"/>
      </rPr>
      <t xml:space="preserve">. SVV įstatymo 2 straipsnio 15 dalyje nustatyta, kad SVV subjektu laikoma </t>
    </r>
    <r>
      <rPr>
        <i/>
        <sz val="9"/>
        <rFont val="Verdana"/>
        <family val="2"/>
      </rPr>
      <t>„labai maža, maža ar vidutinė įmonė, atitinkančios šio įstatymo 3 straipsnyje nustatytas sąlygas, arba verslininkas, atitinkantis šio įstatymo 4 straipsnyje nustatytas sąlygas“</t>
    </r>
    <r>
      <rPr>
        <sz val="9"/>
        <rFont val="Verdana"/>
        <family val="2"/>
      </rPr>
      <t>.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</si>
  <si>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7.5. Ar Jūsų įmonė turi kitų įmonių akcijų/pajų/dalyvių balsų?
</t>
    </r>
    <r>
      <rPr>
        <sz val="9"/>
        <color rgb="FF000000"/>
        <rFont val="Verdana"/>
        <family val="2"/>
        <charset val="186"/>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</si>
  <si>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7.6. Ar yra kitų įmonių, kurios turi galimybę daryti lemiamą poveikį Jūsų įmonei dėl sutarčių, sudarytų su Jūsų įmone (ir atvirkščiai)?</t>
  </si>
  <si>
    <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0"/>
        <rFont val="Verdana"/>
        <family val="2"/>
      </rPr>
      <t>Esant dideliam su pareiškėju susijusių ir partnerių įmonių, fizinių asmenų skaičiui, prašome pateikti ryšių schemą lape „7.2. SVV schema“.</t>
    </r>
  </si>
  <si>
    <t>Jonas Jonaitis</t>
  </si>
  <si>
    <t>Antanas Antanaitis</t>
  </si>
  <si>
    <t>UAB B</t>
  </si>
  <si>
    <t>UAB A</t>
  </si>
  <si>
    <t>Pareiškėjas UAB</t>
  </si>
  <si>
    <t>UAB C</t>
  </si>
  <si>
    <t>Metodinė pagalba siekiant pareiškėjui tinkamai įsivertinti patiriamus/nepatiriamus pareiškėjo (ūkio subjekto) sunkumus</t>
  </si>
  <si>
    <r>
      <t xml:space="preserve">7.3 Sunkumų vertinimas </t>
    </r>
    <r>
      <rPr>
        <b/>
        <u/>
        <sz val="9"/>
        <color rgb="FF0070C0"/>
        <rFont val="Verdana"/>
        <family val="2"/>
      </rPr>
      <t>pagal paskutinių metų patvirtintos FA duomenis</t>
    </r>
    <r>
      <rPr>
        <b/>
        <sz val="9"/>
        <color rgb="FF0070C0"/>
        <rFont val="Verdana"/>
        <family val="2"/>
      </rPr>
      <t xml:space="preserve"> </t>
    </r>
    <r>
      <rPr>
        <i/>
        <sz val="9"/>
        <color rgb="FF0070C0"/>
        <rFont val="Verdana"/>
        <family val="2"/>
      </rPr>
      <t>(2022 m.):</t>
    </r>
  </si>
  <si>
    <t>Įmonės pavadinimas</t>
  </si>
  <si>
    <t>Rezervai (įskaitant ir perkainojimo rezervą)</t>
  </si>
  <si>
    <r>
      <t>Nepaskirstytas pelnas (nuostolis)</t>
    </r>
    <r>
      <rPr>
        <i/>
        <sz val="9"/>
        <color theme="1"/>
        <rFont val="Verdana"/>
        <family val="2"/>
      </rPr>
      <t xml:space="preserve"> (jeigu nuostolis, nurodoma "-" ženklu)</t>
    </r>
  </si>
  <si>
    <t>Nuosavas kapitalas</t>
  </si>
  <si>
    <t>Įstatinis kapitalas (įskaitant ir akcijų priedus)</t>
  </si>
  <si>
    <t>Rezervai +- sukauptas pelnas/ nuostoliai</t>
  </si>
  <si>
    <t>1/2 įstatinio kapitalo</t>
  </si>
  <si>
    <t>Pareiškėjas</t>
  </si>
  <si>
    <t>Susijusi įmonė 1</t>
  </si>
  <si>
    <t>Susijusi įmonė 2</t>
  </si>
  <si>
    <t>Susijusi įmonė 3</t>
  </si>
  <si>
    <t>&lt;…&gt;</t>
  </si>
  <si>
    <t>&lt;...&gt;</t>
  </si>
  <si>
    <t>n</t>
  </si>
  <si>
    <t>Susijusi įmonė n</t>
  </si>
  <si>
    <t>Iš viso:</t>
  </si>
  <si>
    <t>Ar pareiškėjas pagal paskutinių metų patvirtintos FA duomenis patiria sunkumų?</t>
  </si>
  <si>
    <t>Ar ūkio subjektas pagal paskutinių metų patvirtintos FA duomenis patiria sunkumų?</t>
  </si>
  <si>
    <r>
      <t xml:space="preserve">Jeigu "Rezervai +- sukauptas pelnas/nuostoliai" gaunama teigiama suma - </t>
    </r>
    <r>
      <rPr>
        <b/>
        <i/>
        <sz val="9"/>
        <color theme="1"/>
        <rFont val="Verdana"/>
        <family val="2"/>
      </rPr>
      <t>sunkumų nėra</t>
    </r>
    <r>
      <rPr>
        <i/>
        <sz val="9"/>
        <color theme="1"/>
        <rFont val="Verdana"/>
        <family val="2"/>
      </rPr>
      <t xml:space="preserve">
Jeigu "Rezervai +- sukauptas pelnas/nuostoliai" gaunama neigiama suma, kurios absoliutus skaičius (modulis) neviršija "1/2 įstatinio kapitalo" - </t>
    </r>
    <r>
      <rPr>
        <b/>
        <i/>
        <sz val="9"/>
        <color theme="1"/>
        <rFont val="Verdana"/>
        <family val="2"/>
      </rPr>
      <t>sunkumų nėra</t>
    </r>
    <r>
      <rPr>
        <i/>
        <sz val="9"/>
        <color theme="1"/>
        <rFont val="Verdana"/>
        <family val="2"/>
      </rPr>
      <t xml:space="preserve">, pvz. "Rezervai +- sukauptas pelnas/nuostoliai" -10.000 Eur, "1/2 įstatinio kapitalo" 15.000 Eur
Jeigu "Rezervai +- sukauptas pelnas/nuostoliai" gaunama neigiama suma, kurios absoliutus skaičius (modulis) viršija "1/2 įstatinio kapitalo" - </t>
    </r>
    <r>
      <rPr>
        <b/>
        <i/>
        <sz val="9"/>
        <color theme="1"/>
        <rFont val="Verdana"/>
        <family val="2"/>
      </rPr>
      <t>sunkumai yra</t>
    </r>
    <r>
      <rPr>
        <i/>
        <sz val="9"/>
        <color theme="1"/>
        <rFont val="Verdana"/>
        <family val="2"/>
      </rPr>
      <t>, pvz. "Rezervai +- sukauptas pelnas/nuostoliai" -10.000 Eur, "1/2 įstatinio kapitalo" 2.000 Eur</t>
    </r>
  </si>
  <si>
    <t>8. Juridinio asmens dalyvių struktūra ir ryšiai (pildoma didelių įmonių atveju, siekiant nustatyti susijusias įmones ir įvertinti ūkio subjekto sunkumus).</t>
  </si>
  <si>
    <t>8.1. Prašome nurodyti įmonės akcininkus (fizinius bei juridinius asmenis), jų procentinę akcijų/balsų dalį.</t>
  </si>
  <si>
    <r>
      <t xml:space="preserve">8.2. Ar Jūsų įmonės akcininkai, juridiniai/fiziniai asmenys, turi kitų įmonių akcijų/pajų/dalyvių balsų?
</t>
    </r>
    <r>
      <rPr>
        <sz val="9"/>
        <color rgb="FF000000"/>
        <rFont val="Verdana"/>
        <family val="2"/>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</si>
  <si>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t xml:space="preserve">8.3. Ar tarp akcininkų yra sudaryta balsavimo sutarčių, balsavimo teisės perleidimo sutarčių, įgaliojimų ir pan. ?
</t>
    </r>
    <r>
      <rPr>
        <sz val="9"/>
        <color rgb="FF000000"/>
        <rFont val="Verdana"/>
        <family val="2"/>
        <charset val="186"/>
      </rPr>
      <t>Jeigu taip, prašome pateikti informaciją apie tokias sutartis/įgaliojimus ir pan. Informaciją prašome pateikti pareiškėjo lygmeniu, taip pat, esant žiniai, ir įmonės grupės, kuriai priklauso pareiškėjas, lygmeniu.</t>
    </r>
  </si>
  <si>
    <r>
      <t xml:space="preserve">8.4. Ar akcininkai, fiziniai asmenys, verčiasi ekonomine veikla?
</t>
    </r>
    <r>
      <rPr>
        <sz val="9"/>
        <rFont val="Verdana"/>
        <family val="2"/>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rFont val="Verdana"/>
        <family val="2"/>
      </rPr>
      <t>„Ekonominė veikla – savo rizika plėtojama reguliari asmens veikla, kuri apima prekių pirkimą ar pardavimą, prekių gamybą, darbų atlikimą ar paslaugų teikimą kitiems asmenims ir kurią vykdant siekiama gauti pajamų“</t>
    </r>
    <r>
      <rPr>
        <sz val="9"/>
        <rFont val="Verdana"/>
        <family val="2"/>
      </rPr>
      <t xml:space="preserve">. SVV įstatymo 2 straipsnio 15 dalyje nustatyta, kad SVV subjektu laikoma </t>
    </r>
    <r>
      <rPr>
        <i/>
        <sz val="9"/>
        <rFont val="Verdana"/>
        <family val="2"/>
      </rPr>
      <t>„labai maža, maža ar vidutinė įmonė, atitinkančios šio įstatymo 3 straipsnyje nustatytas sąlygas, arba verslininkas, atitinkantis šio įstatymo 4 straipsnyje nustatytas sąlygas“</t>
    </r>
    <r>
      <rPr>
        <sz val="9"/>
        <rFont val="Verdana"/>
        <family val="2"/>
      </rPr>
      <t>.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</si>
  <si>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8.5. Ar Jūsų įmonė turi kitų įmonių akcijų/pajų/dalyvių balsų?
</t>
    </r>
    <r>
      <rPr>
        <sz val="9"/>
        <color rgb="FF000000"/>
        <rFont val="Verdana"/>
        <family val="2"/>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</si>
  <si>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8.6. Ar yra kitų įmonių, kurios turi galimybę daryti lemiamą poveikį Jūsų įmonei dėl sutarčių, sudarytų su Jūsų įmone (ir atvirkščiai)?</t>
  </si>
  <si>
    <r>
      <t xml:space="preserve">Primename, kad pagal Aprašo </t>
    </r>
    <r>
      <rPr>
        <sz val="9"/>
        <rFont val="Verdana"/>
        <family val="2"/>
      </rPr>
      <t xml:space="preserve">5.3.1 </t>
    </r>
    <r>
      <rPr>
        <sz val="9"/>
        <color rgb="FF000000"/>
        <rFont val="Verdana"/>
        <family val="2"/>
      </rPr>
      <t xml:space="preserve">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
</t>
    </r>
    <r>
      <rPr>
        <b/>
        <sz val="9"/>
        <color rgb="FF000000"/>
        <rFont val="Verdana"/>
        <family val="2"/>
      </rPr>
      <t>Esant dideliam su pareiškėju susijusių įmonių, fizinių asmenų skaičiui, prašome pateikti ryšių schemą lape „8.2. Didelės įmonės schema“</t>
    </r>
    <r>
      <rPr>
        <sz val="9"/>
        <color rgb="FF000000"/>
        <rFont val="Verdana"/>
        <family val="2"/>
      </rPr>
      <t>.</t>
    </r>
  </si>
  <si>
    <r>
      <t xml:space="preserve">8.3. Sunkumų vertinimas </t>
    </r>
    <r>
      <rPr>
        <b/>
        <u/>
        <sz val="9"/>
        <color rgb="FF0070C0"/>
        <rFont val="Verdana"/>
        <family val="2"/>
      </rPr>
      <t>pagal paskutinių metų patvirtintos FA duomenis</t>
    </r>
    <r>
      <rPr>
        <b/>
        <sz val="9"/>
        <color rgb="FF0070C0"/>
        <rFont val="Verdana"/>
        <family val="2"/>
      </rPr>
      <t xml:space="preserve"> </t>
    </r>
    <r>
      <rPr>
        <i/>
        <sz val="9"/>
        <color rgb="FF0070C0"/>
        <rFont val="Verdana"/>
        <family val="2"/>
      </rPr>
      <t>(2022 m.):</t>
    </r>
  </si>
  <si>
    <t>2. Sunkumų vertinimas didelėms įmonėms (pagal Reglamento (ES) Nr. 651/2014 2 straipsnio 18 dalies e punktą):</t>
  </si>
  <si>
    <t>Įmonės balansinis skolos ir nuosavo kapitalo santykis</t>
  </si>
  <si>
    <t>Pareiškėjo vertinimas</t>
  </si>
  <si>
    <t>Ūkio subjekto vertinimas</t>
  </si>
  <si>
    <t>Metai</t>
  </si>
  <si>
    <r>
      <t xml:space="preserve">Mokėtinų sumų ir įsipareigojimų iš viso </t>
    </r>
    <r>
      <rPr>
        <i/>
        <sz val="9"/>
        <rFont val="Verdana"/>
        <family val="2"/>
      </rPr>
      <t>(žr. balanse)</t>
    </r>
  </si>
  <si>
    <r>
      <t xml:space="preserve">Nuosavas kapitalas </t>
    </r>
    <r>
      <rPr>
        <i/>
        <sz val="9"/>
        <rFont val="Verdana"/>
        <family val="2"/>
      </rPr>
      <t>(žr. balanse)</t>
    </r>
  </si>
  <si>
    <t>Reikšmė:</t>
  </si>
  <si>
    <t>Įmonės EBITDA (pajamų neatskaičius palūkanų, mokesčių, nusidėvėjimo ir amortizacijos) palūkanų padengimo santykis</t>
  </si>
  <si>
    <r>
      <t xml:space="preserve">Pelnas prieš apmokestinimą </t>
    </r>
    <r>
      <rPr>
        <i/>
        <sz val="9"/>
        <rFont val="Verdana"/>
        <family val="2"/>
      </rPr>
      <t>(žr. pelno nuostolių ataskaitoje)</t>
    </r>
  </si>
  <si>
    <r>
      <t xml:space="preserve">(Sumokėtos) palūkanos </t>
    </r>
    <r>
      <rPr>
        <i/>
        <sz val="9"/>
        <rFont val="Verdana"/>
        <family val="2"/>
      </rPr>
      <t>(žr. pinigų srautų ataskaitoje (pinigų srautai iš finansinės veiklos))</t>
    </r>
  </si>
  <si>
    <r>
      <t xml:space="preserve">Nusidėvėjimas ir amortizacija </t>
    </r>
    <r>
      <rPr>
        <i/>
        <sz val="9"/>
        <rFont val="Verdana"/>
        <family val="2"/>
      </rPr>
      <t>(žr. pinigų srautų ataskaitoje arba aiškinamajame rašte)</t>
    </r>
  </si>
  <si>
    <t>2.1.</t>
  </si>
  <si>
    <t>Ar pareiškėjas patiria sunkumų pagal BBIR 2 straipsnio 18 dalies e punktą?</t>
  </si>
  <si>
    <t>2.2.</t>
  </si>
  <si>
    <t>Ar ūkio subjektas patiria sunkumų pagal BBIR 2 straipsnio 18 dalies e punktą?</t>
  </si>
  <si>
    <r>
      <t xml:space="preserve">Įmonė bus laikoma sunkumų patiriančia pagal BBIR 2 straipsnio 18 dalies e punktą tik tuo atveju, jeigu </t>
    </r>
    <r>
      <rPr>
        <i/>
        <u/>
        <sz val="9"/>
        <color theme="1"/>
        <rFont val="Verdana"/>
        <family val="2"/>
      </rPr>
      <t>per paskutinius dvejus metus</t>
    </r>
    <r>
      <rPr>
        <i/>
        <sz val="9"/>
        <color theme="1"/>
        <rFont val="Verdana"/>
        <family val="2"/>
      </rPr>
      <t xml:space="preserve"> tiek įmonės balansinis skolos ir nuosavo kapitalo santykis </t>
    </r>
    <r>
      <rPr>
        <b/>
        <i/>
        <sz val="9"/>
        <color theme="1"/>
        <rFont val="Verdana"/>
        <family val="2"/>
      </rPr>
      <t>viršijo 7,5</t>
    </r>
    <r>
      <rPr>
        <i/>
        <sz val="9"/>
        <color theme="1"/>
        <rFont val="Verdana"/>
        <family val="2"/>
      </rPr>
      <t xml:space="preserve">, tiek įmonės EBITDA palūkanų padengimo santykis buvo </t>
    </r>
    <r>
      <rPr>
        <b/>
        <i/>
        <sz val="9"/>
        <color theme="1"/>
        <rFont val="Verdana"/>
        <family val="2"/>
      </rPr>
      <t>mažesnis nei 1,0</t>
    </r>
    <r>
      <rPr>
        <i/>
        <sz val="9"/>
        <color theme="1"/>
        <rFont val="Verdana"/>
        <family val="2"/>
      </rPr>
      <t>, t. y. visos 4 reikšmės turi patekti į nustatytus rėžius (jeigu bent viena reikšmė nepatenka - sunkumų nėra).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</si>
</sst>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sz val="9"/>
      <color rgb="FF000000"/>
      <name val="Verdana"/>
      <family val="2"/>
      <charset val="186"/>
    </font>
    <font>
      <b/>
      <sz val="10"/>
      <color theme="1"/>
      <name val="Verdana"/>
      <family val="2"/>
      <charset val="186"/>
    </font>
    <font>
      <i/>
      <sz val="10"/>
      <color theme="1"/>
      <name val="Verdana"/>
      <family val="2"/>
      <charset val="186"/>
    </font>
    <font>
      <b/>
      <sz val="10"/>
      <name val="Verdana"/>
      <family val="2"/>
      <charset val="186"/>
    </font>
    <font>
      <sz val="10"/>
      <name val="Verdana"/>
      <family val="2"/>
      <charset val="186"/>
    </font>
    <font>
      <b/>
      <i/>
      <sz val="10"/>
      <color theme="1"/>
      <name val="Verdana"/>
      <family val="2"/>
      <charset val="186"/>
    </font>
    <font>
      <sz val="10"/>
      <name val="Vrerdana"/>
      <charset val="186"/>
    </font>
    <font>
      <u/>
      <sz val="10"/>
      <color theme="10"/>
      <name val="Verdana"/>
      <family val="2"/>
      <charset val="186"/>
    </font>
    <font>
      <b/>
      <i/>
      <sz val="10"/>
      <color rgb="FFFF0000"/>
      <name val="Verdana"/>
      <family val="2"/>
      <charset val="186"/>
    </font>
    <font>
      <sz val="9"/>
      <color theme="1"/>
      <name val="Verdana"/>
      <family val="2"/>
      <charset val="186"/>
    </font>
    <font>
      <b/>
      <sz val="9"/>
      <color rgb="FF000000"/>
      <name val="Verdana"/>
      <family val="2"/>
      <charset val="186"/>
    </font>
    <font>
      <sz val="10"/>
      <color rgb="FFFF0000"/>
      <name val="Verdana"/>
      <family val="2"/>
      <charset val="186"/>
    </font>
    <font>
      <b/>
      <sz val="11"/>
      <color rgb="FFFF0000"/>
      <name val="Calibri"/>
      <family val="2"/>
      <charset val="186"/>
      <scheme val="minor"/>
    </font>
    <font>
      <b/>
      <sz val="9"/>
      <color theme="1"/>
      <name val="Verdana"/>
      <family val="2"/>
      <charset val="186"/>
    </font>
    <font>
      <i/>
      <sz val="9"/>
      <color theme="1"/>
      <name val="Verdana"/>
      <family val="2"/>
      <charset val="186"/>
    </font>
    <font>
      <i/>
      <sz val="9"/>
      <color rgb="FF000000"/>
      <name val="Verdana"/>
      <family val="2"/>
      <charset val="186"/>
    </font>
    <font>
      <b/>
      <sz val="11"/>
      <color rgb="FFFF0000"/>
      <name val="Calibri"/>
      <family val="2"/>
    </font>
    <font>
      <sz val="9"/>
      <name val="Verdana"/>
      <family val="2"/>
      <charset val="186"/>
    </font>
    <font>
      <b/>
      <sz val="11"/>
      <color rgb="FF000000"/>
      <name val="Verdana"/>
      <family val="2"/>
      <charset val="186"/>
    </font>
    <font>
      <sz val="11"/>
      <color rgb="FFFF0000"/>
      <name val="Calibri"/>
      <family val="2"/>
      <charset val="186"/>
      <scheme val="minor"/>
    </font>
    <font>
      <i/>
      <sz val="10"/>
      <color rgb="FF000000"/>
      <name val="Verdana"/>
    </font>
    <font>
      <b/>
      <i/>
      <sz val="10"/>
      <color rgb="FF000000"/>
      <name val="Verdana"/>
    </font>
    <font>
      <sz val="10"/>
      <color rgb="FF000000"/>
      <name val="Verdana"/>
    </font>
    <font>
      <b/>
      <sz val="10"/>
      <color rgb="FF000000"/>
      <name val="Verdana"/>
    </font>
    <font>
      <b/>
      <u/>
      <sz val="10"/>
      <color rgb="FF000000"/>
      <name val="Verdana"/>
    </font>
    <font>
      <sz val="12"/>
      <color theme="1"/>
      <name val="Times New Roman"/>
      <family val="1"/>
      <charset val="186"/>
    </font>
    <font>
      <sz val="10"/>
      <color rgb="FF000000"/>
      <name val="Verdana"/>
      <family val="2"/>
    </font>
    <font>
      <sz val="10"/>
      <name val="Verdana"/>
      <family val="2"/>
    </font>
    <font>
      <sz val="10"/>
      <color theme="1"/>
      <name val="Verdana"/>
      <family val="2"/>
    </font>
    <font>
      <b/>
      <sz val="10"/>
      <color rgb="FF000000"/>
      <name val="Verdana"/>
      <family val="2"/>
    </font>
    <font>
      <i/>
      <sz val="10"/>
      <color rgb="FF000000"/>
      <name val="Verdana"/>
      <family val="2"/>
    </font>
    <font>
      <b/>
      <sz val="9"/>
      <name val="Verdana"/>
      <family val="2"/>
    </font>
    <font>
      <sz val="9"/>
      <name val="Verdana"/>
      <family val="2"/>
    </font>
    <font>
      <b/>
      <sz val="10"/>
      <name val="Verdana"/>
      <family val="2"/>
    </font>
    <font>
      <b/>
      <sz val="9"/>
      <color indexed="81"/>
      <name val="Tahoma"/>
      <charset val="1"/>
    </font>
    <font>
      <sz val="9"/>
      <color indexed="81"/>
      <name val="Tahoma"/>
      <charset val="1"/>
    </font>
    <font>
      <b/>
      <sz val="11"/>
      <color theme="1"/>
      <name val="Calibri"/>
      <family val="2"/>
      <charset val="186"/>
      <scheme val="minor"/>
    </font>
    <font>
      <i/>
      <sz val="10"/>
      <color rgb="FFFF0000"/>
      <name val="Verdana"/>
      <family val="2"/>
      <charset val="186"/>
    </font>
    <font>
      <b/>
      <sz val="11"/>
      <name val="Verdana"/>
      <family val="2"/>
      <charset val="186"/>
    </font>
    <font>
      <i/>
      <sz val="9"/>
      <name val="Verdana"/>
      <family val="2"/>
    </font>
    <font>
      <sz val="9"/>
      <color theme="1"/>
      <name val="Verdana"/>
      <family val="2"/>
    </font>
    <font>
      <i/>
      <sz val="9"/>
      <color theme="1"/>
      <name val="Verdana"/>
      <family val="2"/>
    </font>
    <font>
      <b/>
      <sz val="9"/>
      <color rgb="FF0070C0"/>
      <name val="Verdana"/>
      <family val="2"/>
    </font>
    <font>
      <b/>
      <u/>
      <sz val="9"/>
      <color rgb="FF0070C0"/>
      <name val="Verdana"/>
      <family val="2"/>
    </font>
    <font>
      <i/>
      <sz val="9"/>
      <color rgb="FF0070C0"/>
      <name val="Verdana"/>
      <family val="2"/>
    </font>
    <font>
      <b/>
      <sz val="9"/>
      <color theme="1"/>
      <name val="Verdana"/>
      <family val="2"/>
    </font>
    <font>
      <b/>
      <i/>
      <sz val="9"/>
      <color theme="1"/>
      <name val="Verdana"/>
      <family val="2"/>
    </font>
    <font>
      <i/>
      <u/>
      <sz val="9"/>
      <color theme="1"/>
      <name val="Verdana"/>
      <family val="2"/>
    </font>
    <font>
      <b/>
      <sz val="12"/>
      <color theme="1"/>
      <name val="Times New Roman"/>
      <family val="1"/>
    </font>
    <font>
      <i/>
      <sz val="9"/>
      <color rgb="FF000000"/>
      <name val="Verdana"/>
      <family val="2"/>
    </font>
    <font>
      <b/>
      <sz val="9"/>
      <name val="Verdana"/>
      <family val="2"/>
      <charset val="186"/>
    </font>
    <font>
      <b/>
      <sz val="9"/>
      <color rgb="FF000000"/>
      <name val="Verdana"/>
      <family val="2"/>
    </font>
    <font>
      <sz val="9"/>
      <color rgb="FF000000"/>
      <name val="Verdana"/>
      <family val="2"/>
    </font>
    <font>
      <sz val="9"/>
      <color theme="1"/>
      <name val="Calibri"/>
      <family val="2"/>
      <charset val="186"/>
      <scheme val="minor"/>
    </font>
    <font>
      <b/>
      <sz val="10"/>
      <color rgb="FFFF0000"/>
      <name val="Verdana"/>
      <family val="2"/>
    </font>
    <font>
      <b/>
      <sz val="9"/>
      <color rgb="FFFF0000"/>
      <name val="Verdana"/>
      <family val="2"/>
    </font>
  </fonts>
  <fills count="17">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7"/>
        <bgColor indexed="64"/>
      </patternFill>
    </fill>
    <fill>
      <patternFill patternType="solid">
        <fgColor theme="0" tint="-0.34998626667073579"/>
        <bgColor indexed="64"/>
      </patternFill>
    </fill>
    <fill>
      <patternFill patternType="solid">
        <fgColor theme="6"/>
        <bgColor indexed="64"/>
      </patternFill>
    </fill>
    <fill>
      <patternFill patternType="solid">
        <fgColor theme="9" tint="0.79998168889431442"/>
        <bgColor indexed="64"/>
      </patternFill>
    </fill>
    <fill>
      <patternFill patternType="solid">
        <fgColor rgb="FFE2EFDA"/>
        <bgColor indexed="64"/>
      </patternFill>
    </fill>
    <fill>
      <patternFill patternType="solid">
        <fgColor rgb="FFAEAAAA"/>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0000"/>
        <bgColor indexed="64"/>
      </patternFill>
    </fill>
  </fills>
  <borders count="9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bottom/>
      <diagonal/>
    </border>
    <border>
      <left style="medium">
        <color rgb="FF000000"/>
      </left>
      <right style="medium">
        <color rgb="FF000000"/>
      </right>
      <top/>
      <bottom style="medium">
        <color rgb="FF000000"/>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77">
    <xf numFmtId="0" fontId="0" fillId="0" borderId="0" xfId="0"/>
    <xf numFmtId="0" fontId="1" fillId="0" borderId="0" xfId="1"/>
    <xf numFmtId="0" fontId="4"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0" xfId="0" applyFont="1"/>
    <xf numFmtId="0" fontId="9" fillId="0" borderId="0" xfId="0" applyFont="1" applyAlignment="1">
      <alignment horizontal="left" vertical="top"/>
    </xf>
    <xf numFmtId="0" fontId="10" fillId="0" borderId="0" xfId="0" applyFont="1" applyAlignment="1">
      <alignment vertical="top" wrapText="1"/>
    </xf>
    <xf numFmtId="0" fontId="9" fillId="0" borderId="0" xfId="0" applyFont="1"/>
    <xf numFmtId="0" fontId="0" fillId="0" borderId="0" xfId="0" applyAlignment="1">
      <alignment vertical="top" wrapText="1"/>
    </xf>
    <xf numFmtId="0" fontId="16" fillId="0" borderId="6" xfId="0" applyFont="1" applyBorder="1" applyAlignment="1">
      <alignment horizontal="left" vertical="center" wrapText="1"/>
    </xf>
    <xf numFmtId="0" fontId="9" fillId="8" borderId="0" xfId="0" applyFont="1" applyFill="1" applyAlignment="1">
      <alignment horizontal="center" vertical="top" wrapText="1"/>
    </xf>
    <xf numFmtId="0" fontId="9" fillId="8" borderId="0" xfId="0" applyFont="1" applyFill="1"/>
    <xf numFmtId="0" fontId="9" fillId="2" borderId="0" xfId="0" applyFont="1" applyFill="1"/>
    <xf numFmtId="0" fontId="9" fillId="4" borderId="0" xfId="0" applyFont="1" applyFill="1"/>
    <xf numFmtId="0" fontId="9" fillId="7" borderId="0" xfId="0" applyFont="1" applyFill="1"/>
    <xf numFmtId="0" fontId="9" fillId="3" borderId="0" xfId="0" applyFont="1" applyFill="1"/>
    <xf numFmtId="0" fontId="13" fillId="0" borderId="0" xfId="0" applyFont="1"/>
    <xf numFmtId="0" fontId="13" fillId="8" borderId="0" xfId="0" applyFont="1" applyFill="1" applyAlignment="1">
      <alignment vertical="center"/>
    </xf>
    <xf numFmtId="0" fontId="9" fillId="8" borderId="0" xfId="0" applyFont="1" applyFill="1" applyAlignment="1">
      <alignment vertical="top" wrapText="1"/>
    </xf>
    <xf numFmtId="0" fontId="13" fillId="8" borderId="0" xfId="0" applyFont="1" applyFill="1" applyAlignment="1">
      <alignment vertical="top" wrapText="1"/>
    </xf>
    <xf numFmtId="0" fontId="14" fillId="8" borderId="0" xfId="0" applyFont="1" applyFill="1" applyAlignment="1">
      <alignment wrapText="1"/>
    </xf>
    <xf numFmtId="0" fontId="9" fillId="0" borderId="25" xfId="0" applyFont="1" applyBorder="1" applyAlignment="1">
      <alignment horizontal="justify" vertical="center" wrapText="1"/>
    </xf>
    <xf numFmtId="0" fontId="16" fillId="0" borderId="6" xfId="0" applyFont="1" applyBorder="1" applyAlignment="1">
      <alignment horizontal="justify" vertical="center" wrapText="1"/>
    </xf>
    <xf numFmtId="0" fontId="16" fillId="4" borderId="6" xfId="0" applyFont="1" applyFill="1" applyBorder="1" applyAlignment="1">
      <alignment horizontal="justify" vertical="center" wrapText="1"/>
    </xf>
    <xf numFmtId="0" fontId="16" fillId="4" borderId="6" xfId="0" applyFont="1" applyFill="1" applyBorder="1" applyAlignment="1">
      <alignment horizontal="right" vertical="center" wrapText="1"/>
    </xf>
    <xf numFmtId="0" fontId="9" fillId="0" borderId="24" xfId="0" applyFont="1" applyBorder="1" applyAlignment="1">
      <alignment horizontal="justify" vertical="center" wrapText="1"/>
    </xf>
    <xf numFmtId="0" fontId="9" fillId="0" borderId="26" xfId="0" applyFont="1" applyBorder="1" applyAlignment="1">
      <alignment horizontal="justify" vertical="center" wrapText="1"/>
    </xf>
    <xf numFmtId="0" fontId="16" fillId="0" borderId="27" xfId="0" applyFont="1" applyBorder="1" applyAlignment="1">
      <alignment horizontal="justify" vertical="center" wrapText="1"/>
    </xf>
    <xf numFmtId="0" fontId="13" fillId="4" borderId="28" xfId="0" applyFont="1" applyFill="1" applyBorder="1" applyAlignment="1">
      <alignment horizontal="right" vertical="center" wrapText="1"/>
    </xf>
    <xf numFmtId="0" fontId="9" fillId="0" borderId="27" xfId="0" applyFont="1" applyBorder="1" applyAlignment="1">
      <alignment vertical="top"/>
    </xf>
    <xf numFmtId="0" fontId="9" fillId="0" borderId="29" xfId="0" applyFont="1" applyBorder="1" applyAlignment="1">
      <alignment vertical="top"/>
    </xf>
    <xf numFmtId="0" fontId="13" fillId="0" borderId="21" xfId="0" applyFont="1" applyBorder="1" applyAlignment="1">
      <alignment vertical="top"/>
    </xf>
    <xf numFmtId="0" fontId="0" fillId="0" borderId="0" xfId="0" applyAlignment="1">
      <alignment horizontal="center" vertical="top"/>
    </xf>
    <xf numFmtId="0" fontId="23" fillId="0" borderId="0" xfId="0" applyFont="1"/>
    <xf numFmtId="0" fontId="16" fillId="0" borderId="42" xfId="0" applyFont="1" applyBorder="1" applyAlignment="1">
      <alignment horizontal="left" vertical="center" wrapText="1"/>
    </xf>
    <xf numFmtId="0" fontId="9" fillId="0" borderId="43" xfId="0" applyFont="1" applyBorder="1" applyAlignment="1">
      <alignment horizontal="justify" vertical="center" wrapText="1"/>
    </xf>
    <xf numFmtId="0" fontId="9" fillId="0" borderId="44" xfId="0" applyFont="1" applyBorder="1" applyAlignment="1">
      <alignment horizontal="justify" vertical="top" wrapText="1"/>
    </xf>
    <xf numFmtId="0" fontId="16" fillId="0" borderId="45" xfId="0" applyFont="1" applyBorder="1" applyAlignment="1">
      <alignment horizontal="left" vertical="center" wrapText="1"/>
    </xf>
    <xf numFmtId="0" fontId="9" fillId="4" borderId="46" xfId="0" applyFont="1" applyFill="1" applyBorder="1" applyAlignment="1">
      <alignment horizontal="right" vertical="center" wrapText="1"/>
    </xf>
    <xf numFmtId="0" fontId="16" fillId="0" borderId="47" xfId="0" applyFont="1" applyBorder="1" applyAlignment="1">
      <alignment horizontal="left" vertical="center" wrapText="1"/>
    </xf>
    <xf numFmtId="0" fontId="9" fillId="4" borderId="48" xfId="0" applyFont="1" applyFill="1" applyBorder="1" applyAlignment="1">
      <alignment horizontal="right" vertical="center" wrapText="1"/>
    </xf>
    <xf numFmtId="0" fontId="16" fillId="0" borderId="49" xfId="0" applyFont="1" applyBorder="1" applyAlignment="1">
      <alignment horizontal="left" vertical="center" wrapText="1"/>
    </xf>
    <xf numFmtId="0" fontId="16" fillId="4" borderId="50" xfId="0" applyFont="1" applyFill="1" applyBorder="1" applyAlignment="1">
      <alignment horizontal="justify" vertical="center" wrapText="1"/>
    </xf>
    <xf numFmtId="0" fontId="9" fillId="4" borderId="51" xfId="0" applyFont="1" applyFill="1" applyBorder="1" applyAlignment="1">
      <alignment horizontal="right" vertical="center" wrapText="1"/>
    </xf>
    <xf numFmtId="0" fontId="9" fillId="9" borderId="0" xfId="0" applyFont="1" applyFill="1"/>
    <xf numFmtId="0" fontId="24" fillId="0" borderId="19" xfId="0" applyFont="1" applyBorder="1" applyAlignment="1">
      <alignment wrapText="1"/>
    </xf>
    <xf numFmtId="0" fontId="13" fillId="9" borderId="0" xfId="0" applyFont="1" applyFill="1"/>
    <xf numFmtId="0" fontId="9" fillId="0" borderId="0" xfId="0" applyFont="1" applyAlignment="1">
      <alignment vertical="top"/>
    </xf>
    <xf numFmtId="0" fontId="19" fillId="0" borderId="0" xfId="1" applyFont="1" applyAlignment="1">
      <alignment vertical="top"/>
    </xf>
    <xf numFmtId="0" fontId="9" fillId="0" borderId="0" xfId="0" applyFont="1" applyAlignment="1">
      <alignment vertical="center"/>
    </xf>
    <xf numFmtId="0" fontId="9" fillId="0" borderId="6" xfId="0" applyFont="1" applyBorder="1" applyAlignment="1">
      <alignment vertical="center" wrapText="1"/>
    </xf>
    <xf numFmtId="0" fontId="16" fillId="0" borderId="6" xfId="0" applyFont="1" applyBorder="1" applyAlignment="1">
      <alignment vertical="center"/>
    </xf>
    <xf numFmtId="0" fontId="13" fillId="0" borderId="6" xfId="0" applyFont="1" applyBorder="1" applyAlignment="1">
      <alignment vertical="center" wrapText="1"/>
    </xf>
    <xf numFmtId="0" fontId="9" fillId="0" borderId="6" xfId="0" applyFont="1" applyBorder="1" applyAlignment="1">
      <alignment vertical="center"/>
    </xf>
    <xf numFmtId="0" fontId="13" fillId="6" borderId="56" xfId="0" applyFont="1" applyFill="1" applyBorder="1" applyAlignment="1">
      <alignment horizontal="center" vertical="center"/>
    </xf>
    <xf numFmtId="0" fontId="13" fillId="6" borderId="12" xfId="0" applyFont="1" applyFill="1" applyBorder="1" applyAlignment="1">
      <alignment horizontal="center" vertical="center"/>
    </xf>
    <xf numFmtId="0" fontId="9" fillId="4" borderId="6" xfId="0" applyFont="1" applyFill="1" applyBorder="1" applyAlignment="1">
      <alignment vertical="center"/>
    </xf>
    <xf numFmtId="0" fontId="13" fillId="4" borderId="20" xfId="0" applyFont="1" applyFill="1" applyBorder="1" applyAlignment="1">
      <alignment vertical="center"/>
    </xf>
    <xf numFmtId="0" fontId="14" fillId="4" borderId="9" xfId="0" applyFont="1" applyFill="1" applyBorder="1" applyAlignment="1">
      <alignment vertical="center" wrapText="1"/>
    </xf>
    <xf numFmtId="0" fontId="9" fillId="4" borderId="6" xfId="0" applyFont="1" applyFill="1" applyBorder="1" applyAlignment="1">
      <alignment vertical="center" wrapText="1"/>
    </xf>
    <xf numFmtId="0" fontId="17" fillId="0" borderId="18" xfId="0" applyFont="1" applyBorder="1" applyAlignment="1">
      <alignment vertical="center" wrapText="1"/>
    </xf>
    <xf numFmtId="0" fontId="13" fillId="0" borderId="7" xfId="0" applyFont="1" applyBorder="1" applyAlignment="1">
      <alignment vertical="center" wrapText="1"/>
    </xf>
    <xf numFmtId="0" fontId="9" fillId="0" borderId="9" xfId="0" applyFont="1" applyBorder="1" applyAlignment="1">
      <alignment vertical="center" wrapText="1"/>
    </xf>
    <xf numFmtId="0" fontId="9" fillId="0" borderId="34" xfId="0" applyFont="1" applyBorder="1" applyAlignment="1">
      <alignment horizontal="left" vertical="center" wrapText="1"/>
    </xf>
    <xf numFmtId="0" fontId="9" fillId="0" borderId="59" xfId="0" applyFont="1" applyBorder="1" applyAlignment="1">
      <alignment horizontal="left" vertical="center" wrapText="1"/>
    </xf>
    <xf numFmtId="0" fontId="14" fillId="4" borderId="58" xfId="0" applyFont="1" applyFill="1" applyBorder="1" applyAlignment="1">
      <alignment horizontal="left" vertical="center" wrapText="1"/>
    </xf>
    <xf numFmtId="0" fontId="13" fillId="4" borderId="56" xfId="0" applyFont="1" applyFill="1" applyBorder="1" applyAlignment="1">
      <alignment horizontal="right" vertical="center"/>
    </xf>
    <xf numFmtId="0" fontId="14" fillId="4" borderId="12" xfId="0" applyFont="1" applyFill="1" applyBorder="1" applyAlignment="1">
      <alignment horizontal="left" vertical="center" wrapText="1"/>
    </xf>
    <xf numFmtId="0" fontId="13" fillId="4" borderId="12" xfId="0" applyFont="1" applyFill="1" applyBorder="1" applyAlignment="1">
      <alignment horizontal="right" vertical="center"/>
    </xf>
    <xf numFmtId="0" fontId="17" fillId="0" borderId="18" xfId="0" applyFont="1" applyBorder="1" applyAlignment="1">
      <alignment horizontal="left" vertical="center" wrapText="1"/>
    </xf>
    <xf numFmtId="0" fontId="13" fillId="0" borderId="7" xfId="0" applyFont="1" applyBorder="1" applyAlignment="1">
      <alignment horizontal="left"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17" fillId="0" borderId="36" xfId="0" applyFont="1" applyBorder="1" applyAlignment="1">
      <alignment vertical="center" wrapText="1"/>
    </xf>
    <xf numFmtId="0" fontId="21" fillId="0" borderId="6" xfId="0" applyFont="1" applyBorder="1" applyAlignment="1">
      <alignment horizontal="center" vertical="center" wrapText="1"/>
    </xf>
    <xf numFmtId="0" fontId="25" fillId="0" borderId="6" xfId="0" applyFont="1" applyBorder="1" applyAlignment="1">
      <alignment vertical="center" wrapText="1"/>
    </xf>
    <xf numFmtId="0" fontId="26" fillId="4" borderId="6" xfId="0" applyFont="1" applyFill="1" applyBorder="1" applyAlignment="1">
      <alignment vertical="center" wrapText="1"/>
    </xf>
    <xf numFmtId="0" fontId="26" fillId="4" borderId="20" xfId="0" applyFont="1" applyFill="1" applyBorder="1" applyAlignment="1">
      <alignment vertical="center" wrapText="1"/>
    </xf>
    <xf numFmtId="0" fontId="9" fillId="4" borderId="20" xfId="0" applyFont="1" applyFill="1" applyBorder="1" applyAlignment="1">
      <alignment vertical="center"/>
    </xf>
    <xf numFmtId="0" fontId="13" fillId="0" borderId="0" xfId="0" applyFont="1" applyAlignment="1">
      <alignment vertical="center"/>
    </xf>
    <xf numFmtId="0" fontId="16" fillId="0" borderId="9" xfId="0" applyFont="1" applyBorder="1" applyAlignment="1">
      <alignment vertical="center"/>
    </xf>
    <xf numFmtId="0" fontId="9" fillId="4" borderId="7" xfId="0" applyFont="1" applyFill="1" applyBorder="1" applyAlignment="1">
      <alignment vertical="center"/>
    </xf>
    <xf numFmtId="0" fontId="26" fillId="0" borderId="6" xfId="0" applyFont="1" applyBorder="1" applyAlignment="1">
      <alignment vertical="center" wrapText="1"/>
    </xf>
    <xf numFmtId="2" fontId="13" fillId="7" borderId="6" xfId="0" applyNumberFormat="1" applyFont="1" applyFill="1" applyBorder="1" applyAlignment="1">
      <alignment horizontal="center" vertical="center"/>
    </xf>
    <xf numFmtId="0" fontId="29" fillId="0" borderId="6" xfId="0" applyFont="1" applyBorder="1" applyAlignment="1">
      <alignment horizontal="center" vertical="center" wrapText="1"/>
    </xf>
    <xf numFmtId="2" fontId="13" fillId="6" borderId="28" xfId="0" applyNumberFormat="1" applyFont="1" applyFill="1" applyBorder="1" applyAlignment="1">
      <alignment horizontal="right" vertical="center" wrapText="1"/>
    </xf>
    <xf numFmtId="0" fontId="21" fillId="0" borderId="33" xfId="0" applyFont="1" applyBorder="1" applyAlignment="1">
      <alignment horizontal="center" vertical="center" wrapText="1"/>
    </xf>
    <xf numFmtId="0" fontId="17" fillId="0" borderId="57" xfId="0" applyFont="1" applyBorder="1" applyAlignment="1">
      <alignment vertical="center" wrapText="1"/>
    </xf>
    <xf numFmtId="0" fontId="16" fillId="4" borderId="0" xfId="0" applyFont="1" applyFill="1" applyAlignment="1">
      <alignment vertical="center"/>
    </xf>
    <xf numFmtId="0" fontId="16" fillId="7" borderId="0" xfId="0" applyFont="1" applyFill="1" applyAlignment="1">
      <alignment vertical="center"/>
    </xf>
    <xf numFmtId="0" fontId="9" fillId="3" borderId="0" xfId="0" applyFont="1" applyFill="1" applyAlignment="1">
      <alignment vertical="center"/>
    </xf>
    <xf numFmtId="0" fontId="15" fillId="2" borderId="0" xfId="0" applyFont="1" applyFill="1" applyAlignment="1">
      <alignment vertical="center"/>
    </xf>
    <xf numFmtId="0" fontId="19" fillId="0" borderId="0" xfId="1" applyFont="1" applyAlignment="1">
      <alignment vertical="center"/>
    </xf>
    <xf numFmtId="0" fontId="13" fillId="0" borderId="19" xfId="0" applyFont="1" applyBorder="1" applyAlignment="1">
      <alignment vertical="center" wrapText="1"/>
    </xf>
    <xf numFmtId="0" fontId="16" fillId="0" borderId="20" xfId="0" applyFont="1" applyBorder="1" applyAlignment="1">
      <alignment vertical="center"/>
    </xf>
    <xf numFmtId="0" fontId="16" fillId="0" borderId="55" xfId="0" applyFont="1" applyBorder="1" applyAlignment="1">
      <alignment vertical="center"/>
    </xf>
    <xf numFmtId="0" fontId="9" fillId="0" borderId="54" xfId="0" applyFont="1" applyBorder="1" applyAlignment="1">
      <alignment vertical="center"/>
    </xf>
    <xf numFmtId="0" fontId="9" fillId="0" borderId="20" xfId="0" applyFont="1" applyBorder="1" applyAlignment="1">
      <alignment vertical="center" wrapText="1"/>
    </xf>
    <xf numFmtId="0" fontId="13" fillId="0" borderId="55" xfId="0" applyFont="1" applyBorder="1" applyAlignment="1">
      <alignment vertical="center" wrapText="1"/>
    </xf>
    <xf numFmtId="0" fontId="17" fillId="0" borderId="21" xfId="0" applyFont="1" applyBorder="1" applyAlignment="1">
      <alignment vertical="center" wrapText="1"/>
    </xf>
    <xf numFmtId="2" fontId="15" fillId="6" borderId="6" xfId="0" applyNumberFormat="1" applyFont="1" applyFill="1" applyBorder="1" applyAlignment="1">
      <alignment horizontal="right" vertical="center" wrapText="1"/>
    </xf>
    <xf numFmtId="0" fontId="16" fillId="4" borderId="20" xfId="0" applyFont="1" applyFill="1" applyBorder="1" applyAlignment="1">
      <alignment horizontal="justify" vertical="center" wrapText="1"/>
    </xf>
    <xf numFmtId="0" fontId="0" fillId="0" borderId="0" xfId="0" applyAlignment="1">
      <alignment horizontal="right"/>
    </xf>
    <xf numFmtId="0" fontId="13" fillId="0" borderId="22" xfId="0" applyFont="1" applyBorder="1" applyAlignment="1">
      <alignment horizontal="center" vertical="top"/>
    </xf>
    <xf numFmtId="0" fontId="13" fillId="0" borderId="23" xfId="0" applyFont="1" applyBorder="1" applyAlignment="1">
      <alignment horizontal="center" vertical="top"/>
    </xf>
    <xf numFmtId="0" fontId="9" fillId="0" borderId="64" xfId="0" applyFont="1" applyBorder="1" applyAlignment="1">
      <alignment vertical="top"/>
    </xf>
    <xf numFmtId="0" fontId="18" fillId="0" borderId="21" xfId="0" applyFont="1" applyBorder="1" applyAlignment="1">
      <alignment horizontal="left" vertical="center" wrapText="1"/>
    </xf>
    <xf numFmtId="0" fontId="18" fillId="0" borderId="22" xfId="0" applyFont="1" applyBorder="1" applyAlignment="1">
      <alignment horizontal="justify" vertical="center" wrapText="1"/>
    </xf>
    <xf numFmtId="0" fontId="18" fillId="0" borderId="22" xfId="0" applyFont="1" applyBorder="1" applyAlignment="1">
      <alignment horizontal="left" vertical="center" wrapText="1"/>
    </xf>
    <xf numFmtId="0" fontId="0" fillId="0" borderId="23" xfId="0" applyBorder="1"/>
    <xf numFmtId="0" fontId="39" fillId="0" borderId="70" xfId="0" applyFont="1" applyBorder="1" applyAlignment="1">
      <alignment horizontal="left" vertical="center" wrapText="1"/>
    </xf>
    <xf numFmtId="0" fontId="39" fillId="0" borderId="71" xfId="0" applyFont="1" applyBorder="1" applyAlignment="1">
      <alignment horizontal="center" vertical="center" wrapText="1"/>
    </xf>
    <xf numFmtId="0" fontId="39" fillId="0" borderId="72" xfId="0" applyFont="1" applyBorder="1" applyAlignment="1">
      <alignment horizontal="center" vertical="center" wrapText="1"/>
    </xf>
    <xf numFmtId="0" fontId="40" fillId="0" borderId="1" xfId="0" applyFont="1" applyBorder="1" applyAlignment="1">
      <alignment horizontal="center" vertical="center" wrapText="1"/>
    </xf>
    <xf numFmtId="0" fontId="16" fillId="0" borderId="24" xfId="0" applyFont="1" applyBorder="1" applyAlignment="1">
      <alignment horizontal="justify" vertical="center" wrapText="1"/>
    </xf>
    <xf numFmtId="0" fontId="13" fillId="0" borderId="36" xfId="0" applyFont="1" applyBorder="1" applyAlignment="1">
      <alignment vertical="top"/>
    </xf>
    <xf numFmtId="0" fontId="13" fillId="0" borderId="86" xfId="0" applyFont="1" applyBorder="1" applyAlignment="1">
      <alignment vertical="top"/>
    </xf>
    <xf numFmtId="0" fontId="13" fillId="0" borderId="68" xfId="0" applyFont="1" applyBorder="1" applyAlignment="1">
      <alignment horizontal="center" vertical="top"/>
    </xf>
    <xf numFmtId="0" fontId="13" fillId="0" borderId="81" xfId="0" applyFont="1" applyBorder="1" applyAlignment="1">
      <alignment vertical="center"/>
    </xf>
    <xf numFmtId="0" fontId="16" fillId="0" borderId="79" xfId="0" applyFont="1" applyBorder="1" applyAlignment="1">
      <alignment horizontal="justify" vertical="center" wrapText="1"/>
    </xf>
    <xf numFmtId="0" fontId="16" fillId="0" borderId="20" xfId="0" applyFont="1" applyBorder="1" applyAlignment="1">
      <alignment horizontal="justify" vertical="center" wrapText="1"/>
    </xf>
    <xf numFmtId="0" fontId="15" fillId="0" borderId="20" xfId="0" applyFont="1" applyBorder="1" applyAlignment="1">
      <alignment horizontal="right" vertical="center" wrapText="1"/>
    </xf>
    <xf numFmtId="0" fontId="13" fillId="0" borderId="80" xfId="0" applyFont="1" applyBorder="1" applyAlignment="1">
      <alignment horizontal="right" vertical="center" wrapText="1"/>
    </xf>
    <xf numFmtId="0" fontId="16" fillId="0" borderId="25" xfId="0" applyFont="1" applyBorder="1" applyAlignment="1">
      <alignment horizontal="justify" vertical="center" wrapText="1"/>
    </xf>
    <xf numFmtId="2" fontId="15" fillId="6" borderId="25" xfId="0" applyNumberFormat="1" applyFont="1" applyFill="1" applyBorder="1" applyAlignment="1">
      <alignment horizontal="right" vertical="center" wrapText="1"/>
    </xf>
    <xf numFmtId="2" fontId="13" fillId="6" borderId="26" xfId="0" applyNumberFormat="1" applyFont="1" applyFill="1" applyBorder="1" applyAlignment="1">
      <alignment horizontal="right" vertical="center" wrapText="1"/>
    </xf>
    <xf numFmtId="2" fontId="30" fillId="6" borderId="88" xfId="0" applyNumberFormat="1" applyFont="1" applyFill="1" applyBorder="1" applyAlignment="1">
      <alignment horizontal="center" vertical="center" wrapText="1"/>
    </xf>
    <xf numFmtId="0" fontId="16" fillId="4" borderId="20" xfId="0" applyFont="1" applyFill="1" applyBorder="1" applyAlignment="1">
      <alignment horizontal="right" vertical="center" wrapText="1"/>
    </xf>
    <xf numFmtId="0" fontId="16" fillId="0" borderId="81" xfId="0" applyFont="1" applyBorder="1" applyAlignment="1">
      <alignment horizontal="justify" vertical="center" wrapText="1"/>
    </xf>
    <xf numFmtId="0" fontId="9" fillId="4" borderId="9" xfId="0" applyFont="1" applyFill="1" applyBorder="1" applyAlignment="1">
      <alignment horizontal="center" vertical="top"/>
    </xf>
    <xf numFmtId="0" fontId="9" fillId="4" borderId="6" xfId="0" applyFont="1" applyFill="1" applyBorder="1" applyAlignment="1">
      <alignment horizontal="center" vertical="top"/>
    </xf>
    <xf numFmtId="0" fontId="9" fillId="4" borderId="30" xfId="0" applyFont="1" applyFill="1" applyBorder="1" applyAlignment="1">
      <alignment horizontal="center" vertical="top"/>
    </xf>
    <xf numFmtId="0" fontId="38" fillId="0" borderId="81" xfId="0" applyFont="1" applyBorder="1" applyAlignment="1">
      <alignment vertical="center"/>
    </xf>
    <xf numFmtId="0" fontId="9" fillId="11" borderId="81" xfId="0" applyFont="1" applyFill="1" applyBorder="1" applyAlignment="1">
      <alignment vertical="center" wrapText="1"/>
    </xf>
    <xf numFmtId="2" fontId="0" fillId="11" borderId="63" xfId="0" applyNumberFormat="1" applyFill="1" applyBorder="1" applyAlignment="1">
      <alignment horizontal="center" vertical="center"/>
    </xf>
    <xf numFmtId="0" fontId="9" fillId="11" borderId="84" xfId="0" applyFont="1" applyFill="1" applyBorder="1" applyAlignment="1">
      <alignment horizontal="center" vertical="top"/>
    </xf>
    <xf numFmtId="0" fontId="9" fillId="11" borderId="85" xfId="0" applyFont="1" applyFill="1" applyBorder="1" applyAlignment="1">
      <alignment horizontal="center" vertical="top"/>
    </xf>
    <xf numFmtId="0" fontId="9" fillId="11" borderId="22" xfId="0" applyFont="1" applyFill="1" applyBorder="1" applyAlignment="1">
      <alignment horizontal="center" vertical="top"/>
    </xf>
    <xf numFmtId="0" fontId="9" fillId="11" borderId="23" xfId="0" applyFont="1" applyFill="1" applyBorder="1" applyAlignment="1">
      <alignment horizontal="center" vertical="top"/>
    </xf>
    <xf numFmtId="0" fontId="9" fillId="4" borderId="67" xfId="0" applyFont="1" applyFill="1" applyBorder="1" applyAlignment="1">
      <alignment horizontal="center" vertical="top"/>
    </xf>
    <xf numFmtId="0" fontId="9" fillId="4" borderId="28" xfId="0" applyFont="1" applyFill="1" applyBorder="1" applyAlignment="1">
      <alignment horizontal="center" vertical="top"/>
    </xf>
    <xf numFmtId="0" fontId="9" fillId="4" borderId="31" xfId="0" applyFont="1" applyFill="1" applyBorder="1" applyAlignment="1">
      <alignment horizontal="center" vertical="top"/>
    </xf>
    <xf numFmtId="0" fontId="9" fillId="12" borderId="22" xfId="0" applyFont="1" applyFill="1" applyBorder="1" applyAlignment="1">
      <alignment horizontal="center" vertical="top"/>
    </xf>
    <xf numFmtId="0" fontId="9" fillId="12" borderId="9" xfId="0" applyFont="1" applyFill="1" applyBorder="1" applyAlignment="1">
      <alignment horizontal="center" vertical="top"/>
    </xf>
    <xf numFmtId="0" fontId="9" fillId="12" borderId="6" xfId="0" applyFont="1" applyFill="1" applyBorder="1" applyAlignment="1">
      <alignment horizontal="center" vertical="top"/>
    </xf>
    <xf numFmtId="0" fontId="9" fillId="12" borderId="30" xfId="0" applyFont="1" applyFill="1" applyBorder="1" applyAlignment="1">
      <alignment horizontal="center" vertical="top"/>
    </xf>
    <xf numFmtId="0" fontId="1" fillId="0" borderId="0" xfId="1" applyAlignment="1"/>
    <xf numFmtId="0" fontId="0" fillId="0" borderId="6" xfId="0" applyBorder="1" applyAlignment="1">
      <alignment horizontal="center" vertical="top" wrapText="1"/>
    </xf>
    <xf numFmtId="0" fontId="0" fillId="4" borderId="6" xfId="0" applyFill="1" applyBorder="1"/>
    <xf numFmtId="0" fontId="0" fillId="4" borderId="6" xfId="0" applyFill="1" applyBorder="1" applyAlignment="1">
      <alignment horizontal="center"/>
    </xf>
    <xf numFmtId="2" fontId="0" fillId="4" borderId="6" xfId="0" applyNumberFormat="1" applyFill="1" applyBorder="1" applyAlignment="1">
      <alignment horizontal="center"/>
    </xf>
    <xf numFmtId="1" fontId="0" fillId="4" borderId="6" xfId="0" applyNumberFormat="1" applyFill="1" applyBorder="1" applyAlignment="1">
      <alignment horizontal="center"/>
    </xf>
    <xf numFmtId="0" fontId="0" fillId="4" borderId="81" xfId="0" applyFill="1" applyBorder="1" applyAlignment="1">
      <alignment horizontal="center" vertical="center"/>
    </xf>
    <xf numFmtId="0" fontId="48" fillId="0" borderId="0" xfId="0" applyFont="1"/>
    <xf numFmtId="0" fontId="16" fillId="0" borderId="6" xfId="0" applyFont="1" applyBorder="1" applyAlignment="1">
      <alignment vertical="center" wrapText="1"/>
    </xf>
    <xf numFmtId="0" fontId="23" fillId="0" borderId="18" xfId="0" applyFont="1" applyBorder="1" applyAlignment="1">
      <alignment vertical="center" wrapText="1"/>
    </xf>
    <xf numFmtId="2" fontId="50" fillId="6" borderId="81" xfId="0" applyNumberFormat="1" applyFont="1" applyFill="1" applyBorder="1" applyAlignment="1">
      <alignment horizontal="center" vertical="center" wrapText="1"/>
    </xf>
    <xf numFmtId="0" fontId="45" fillId="0" borderId="12" xfId="0" applyFont="1" applyBorder="1" applyAlignment="1">
      <alignment horizontal="left" vertical="top" wrapText="1"/>
    </xf>
    <xf numFmtId="0" fontId="41" fillId="0" borderId="12" xfId="0" applyFont="1" applyBorder="1" applyAlignment="1">
      <alignment horizontal="left" vertical="top" wrapText="1"/>
    </xf>
    <xf numFmtId="0" fontId="40" fillId="0" borderId="12" xfId="0" applyFont="1" applyBorder="1" applyAlignment="1">
      <alignment horizontal="left" vertical="top"/>
    </xf>
    <xf numFmtId="9" fontId="0" fillId="0" borderId="0" xfId="0" applyNumberFormat="1" applyAlignment="1">
      <alignment horizontal="center" vertical="top"/>
    </xf>
    <xf numFmtId="0" fontId="57" fillId="0" borderId="6" xfId="0" applyFont="1" applyBorder="1" applyAlignment="1">
      <alignment horizontal="center" vertical="center" wrapText="1"/>
    </xf>
    <xf numFmtId="0" fontId="57" fillId="0" borderId="6" xfId="0" applyFont="1" applyBorder="1" applyAlignment="1">
      <alignment horizontal="left" vertical="center" wrapText="1"/>
    </xf>
    <xf numFmtId="0" fontId="57" fillId="13" borderId="6" xfId="0" applyFont="1" applyFill="1" applyBorder="1" applyAlignment="1">
      <alignment horizontal="center" vertical="center" wrapText="1"/>
    </xf>
    <xf numFmtId="0" fontId="52" fillId="0" borderId="6" xfId="0" applyFont="1" applyBorder="1" applyAlignment="1">
      <alignment horizontal="center" vertical="center"/>
    </xf>
    <xf numFmtId="0" fontId="52" fillId="0" borderId="6" xfId="0" applyFont="1" applyBorder="1" applyAlignment="1">
      <alignment horizontal="left" vertical="center"/>
    </xf>
    <xf numFmtId="1" fontId="52" fillId="0" borderId="6" xfId="0" applyNumberFormat="1" applyFont="1" applyBorder="1" applyAlignment="1">
      <alignment horizontal="center" vertical="center"/>
    </xf>
    <xf numFmtId="1" fontId="52" fillId="13" borderId="6" xfId="0" applyNumberFormat="1" applyFont="1" applyFill="1" applyBorder="1" applyAlignment="1">
      <alignment horizontal="center" vertical="center"/>
    </xf>
    <xf numFmtId="1" fontId="57" fillId="0" borderId="6" xfId="0" applyNumberFormat="1" applyFont="1" applyBorder="1" applyAlignment="1">
      <alignment horizontal="center" vertical="center"/>
    </xf>
    <xf numFmtId="1" fontId="57" fillId="13" borderId="6" xfId="0" applyNumberFormat="1" applyFont="1" applyFill="1" applyBorder="1" applyAlignment="1">
      <alignment horizontal="center" vertical="center"/>
    </xf>
    <xf numFmtId="0" fontId="57" fillId="0" borderId="0" xfId="0" applyFont="1" applyAlignment="1">
      <alignment horizontal="right" vertical="center"/>
    </xf>
    <xf numFmtId="1" fontId="57" fillId="0" borderId="0" xfId="0" applyNumberFormat="1" applyFont="1" applyAlignment="1">
      <alignment horizontal="center" vertical="center"/>
    </xf>
    <xf numFmtId="0" fontId="57" fillId="14" borderId="6" xfId="0" applyFont="1" applyFill="1" applyBorder="1" applyAlignment="1">
      <alignment horizontal="center" vertical="center"/>
    </xf>
    <xf numFmtId="0" fontId="52" fillId="0" borderId="0" xfId="0" applyFont="1"/>
    <xf numFmtId="0" fontId="44" fillId="0" borderId="6" xfId="0" applyFont="1" applyBorder="1" applyAlignment="1">
      <alignment horizontal="center"/>
    </xf>
    <xf numFmtId="0" fontId="57" fillId="0" borderId="20" xfId="0" applyFont="1" applyBorder="1" applyAlignment="1">
      <alignment wrapText="1"/>
    </xf>
    <xf numFmtId="0" fontId="43" fillId="0" borderId="6" xfId="0" applyFont="1" applyBorder="1"/>
    <xf numFmtId="0" fontId="54" fillId="0" borderId="0" xfId="0" applyFont="1" applyAlignment="1">
      <alignment horizontal="left"/>
    </xf>
    <xf numFmtId="0" fontId="43" fillId="14" borderId="6" xfId="0" applyFont="1" applyFill="1" applyBorder="1" applyAlignment="1">
      <alignment horizontal="center"/>
    </xf>
    <xf numFmtId="0" fontId="52" fillId="0" borderId="0" xfId="0" applyFont="1" applyAlignment="1">
      <alignment horizontal="center" vertical="top"/>
    </xf>
    <xf numFmtId="0" fontId="52" fillId="0" borderId="12" xfId="0" applyFont="1" applyBorder="1" applyAlignment="1">
      <alignment horizontal="center" vertical="top"/>
    </xf>
    <xf numFmtId="9" fontId="52" fillId="0" borderId="0" xfId="0" applyNumberFormat="1" applyFont="1" applyAlignment="1">
      <alignment horizontal="center" vertical="top"/>
    </xf>
    <xf numFmtId="0" fontId="22" fillId="0" borderId="12" xfId="0" applyFont="1" applyBorder="1" applyAlignment="1">
      <alignment horizontal="left" vertical="top" wrapText="1"/>
    </xf>
    <xf numFmtId="0" fontId="43" fillId="0" borderId="12" xfId="0" applyFont="1" applyBorder="1" applyAlignment="1">
      <alignment horizontal="left" vertical="top" wrapText="1"/>
    </xf>
    <xf numFmtId="0" fontId="62" fillId="0" borderId="12" xfId="0" applyFont="1" applyBorder="1" applyAlignment="1">
      <alignment horizontal="left" vertical="top" wrapText="1"/>
    </xf>
    <xf numFmtId="0" fontId="39" fillId="0" borderId="12" xfId="0" applyFont="1" applyBorder="1" applyAlignment="1">
      <alignment horizontal="left" vertical="top" wrapText="1"/>
    </xf>
    <xf numFmtId="0" fontId="43" fillId="0" borderId="6" xfId="0" applyFont="1" applyBorder="1" applyAlignment="1">
      <alignment horizontal="left" vertical="top" wrapText="1"/>
    </xf>
    <xf numFmtId="0" fontId="63" fillId="0" borderId="6" xfId="0" applyFont="1" applyBorder="1" applyAlignment="1">
      <alignment horizontal="left" vertical="top" wrapText="1"/>
    </xf>
    <xf numFmtId="0" fontId="63" fillId="0" borderId="12" xfId="0" applyFont="1" applyBorder="1" applyAlignment="1">
      <alignment horizontal="left" vertical="top" wrapText="1"/>
    </xf>
    <xf numFmtId="0" fontId="52" fillId="0" borderId="12" xfId="0" applyFont="1" applyBorder="1" applyAlignment="1">
      <alignment horizontal="left" vertical="top"/>
    </xf>
    <xf numFmtId="0" fontId="63" fillId="0" borderId="56" xfId="0" applyFont="1" applyBorder="1" applyAlignment="1">
      <alignment horizontal="left" vertical="top" wrapText="1"/>
    </xf>
    <xf numFmtId="0" fontId="65" fillId="0" borderId="6" xfId="0" applyFont="1" applyBorder="1"/>
    <xf numFmtId="0" fontId="65" fillId="0" borderId="0" xfId="0" applyFont="1"/>
    <xf numFmtId="0" fontId="64" fillId="0" borderId="6" xfId="0" applyFont="1" applyBorder="1" applyAlignment="1">
      <alignment horizontal="left" vertical="top" wrapText="1"/>
    </xf>
    <xf numFmtId="0" fontId="22" fillId="0" borderId="6" xfId="0" applyFont="1" applyBorder="1" applyAlignment="1">
      <alignment vertical="center" wrapText="1"/>
    </xf>
    <xf numFmtId="0" fontId="25" fillId="10" borderId="19" xfId="0" applyFont="1" applyFill="1" applyBorder="1" applyAlignment="1">
      <alignment horizontal="right" vertical="center"/>
    </xf>
    <xf numFmtId="0" fontId="66" fillId="0" borderId="0" xfId="0" applyFont="1" applyAlignment="1">
      <alignment horizontal="center"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8" fillId="0" borderId="3" xfId="0" applyFont="1" applyBorder="1" applyAlignment="1">
      <alignment horizontal="center" vertical="center" wrapText="1"/>
    </xf>
    <xf numFmtId="164" fontId="9" fillId="0" borderId="0" xfId="0" applyNumberFormat="1" applyFont="1" applyAlignment="1">
      <alignment vertical="center"/>
    </xf>
    <xf numFmtId="164" fontId="13" fillId="7" borderId="54" xfId="0" applyNumberFormat="1" applyFont="1" applyFill="1" applyBorder="1" applyAlignment="1">
      <alignment horizontal="center" vertical="center"/>
    </xf>
    <xf numFmtId="164" fontId="13" fillId="7" borderId="60" xfId="0" applyNumberFormat="1" applyFont="1" applyFill="1" applyBorder="1" applyAlignment="1">
      <alignment horizontal="center" vertical="center"/>
    </xf>
    <xf numFmtId="2" fontId="9" fillId="10" borderId="8" xfId="0" applyNumberFormat="1" applyFont="1" applyFill="1" applyBorder="1" applyAlignment="1">
      <alignment vertical="center"/>
    </xf>
    <xf numFmtId="2" fontId="9" fillId="10" borderId="6" xfId="0" applyNumberFormat="1" applyFont="1" applyFill="1" applyBorder="1" applyAlignment="1">
      <alignment vertical="center"/>
    </xf>
    <xf numFmtId="2" fontId="9" fillId="10" borderId="7" xfId="0" applyNumberFormat="1" applyFont="1" applyFill="1" applyBorder="1" applyAlignment="1">
      <alignment vertical="center"/>
    </xf>
    <xf numFmtId="2" fontId="9" fillId="10" borderId="28" xfId="0" applyNumberFormat="1" applyFont="1" applyFill="1" applyBorder="1" applyAlignment="1">
      <alignment vertical="center"/>
    </xf>
    <xf numFmtId="2" fontId="9" fillId="6" borderId="37" xfId="0" applyNumberFormat="1" applyFont="1" applyFill="1" applyBorder="1" applyAlignment="1">
      <alignment vertical="center"/>
    </xf>
    <xf numFmtId="2" fontId="9" fillId="6" borderId="38" xfId="0" applyNumberFormat="1" applyFont="1" applyFill="1" applyBorder="1" applyAlignment="1">
      <alignment vertical="center"/>
    </xf>
    <xf numFmtId="2" fontId="9" fillId="6" borderId="22" xfId="0" applyNumberFormat="1" applyFont="1" applyFill="1" applyBorder="1" applyAlignment="1">
      <alignment vertical="center"/>
    </xf>
    <xf numFmtId="2" fontId="9" fillId="6" borderId="23" xfId="0" applyNumberFormat="1" applyFont="1" applyFill="1" applyBorder="1" applyAlignment="1">
      <alignment vertical="center"/>
    </xf>
    <xf numFmtId="2" fontId="13" fillId="6" borderId="12" xfId="0" applyNumberFormat="1" applyFont="1" applyFill="1" applyBorder="1" applyAlignment="1">
      <alignment horizontal="center" vertical="center"/>
    </xf>
    <xf numFmtId="2" fontId="13" fillId="10" borderId="53" xfId="0" applyNumberFormat="1" applyFont="1" applyFill="1" applyBorder="1" applyAlignment="1">
      <alignment vertical="center"/>
    </xf>
    <xf numFmtId="2" fontId="13" fillId="10" borderId="52" xfId="0" applyNumberFormat="1" applyFont="1" applyFill="1" applyBorder="1" applyAlignment="1">
      <alignment vertical="center"/>
    </xf>
    <xf numFmtId="2" fontId="13" fillId="10" borderId="19" xfId="0" applyNumberFormat="1" applyFont="1" applyFill="1" applyBorder="1" applyAlignment="1">
      <alignment vertical="center"/>
    </xf>
    <xf numFmtId="1" fontId="13" fillId="6" borderId="13" xfId="0" applyNumberFormat="1" applyFont="1" applyFill="1" applyBorder="1" applyAlignment="1">
      <alignment horizontal="center" vertical="center"/>
    </xf>
    <xf numFmtId="2" fontId="9" fillId="7" borderId="7" xfId="0" applyNumberFormat="1" applyFont="1" applyFill="1" applyBorder="1" applyAlignment="1">
      <alignment vertical="center"/>
    </xf>
    <xf numFmtId="2" fontId="9" fillId="7" borderId="81" xfId="0" applyNumberFormat="1" applyFont="1" applyFill="1" applyBorder="1" applyAlignment="1">
      <alignment vertical="center"/>
    </xf>
    <xf numFmtId="2" fontId="9" fillId="7" borderId="89" xfId="0" applyNumberFormat="1" applyFont="1" applyFill="1" applyBorder="1" applyAlignment="1">
      <alignment vertical="center"/>
    </xf>
    <xf numFmtId="2" fontId="9" fillId="7" borderId="9" xfId="0" applyNumberFormat="1" applyFont="1" applyFill="1" applyBorder="1" applyAlignment="1">
      <alignment vertical="center"/>
    </xf>
    <xf numFmtId="2" fontId="9" fillId="7" borderId="6" xfId="0" applyNumberFormat="1" applyFont="1" applyFill="1" applyBorder="1" applyAlignment="1">
      <alignment vertical="center"/>
    </xf>
    <xf numFmtId="2" fontId="9" fillId="0" borderId="0" xfId="0" applyNumberFormat="1" applyFont="1" applyAlignment="1">
      <alignment vertical="center"/>
    </xf>
    <xf numFmtId="2" fontId="15" fillId="6" borderId="46" xfId="0" applyNumberFormat="1" applyFont="1" applyFill="1" applyBorder="1" applyAlignment="1">
      <alignment horizontal="right" vertical="center" wrapText="1"/>
    </xf>
    <xf numFmtId="0" fontId="38" fillId="0" borderId="76" xfId="0" applyFont="1" applyBorder="1" applyAlignment="1">
      <alignment horizontal="left" vertical="top" wrapText="1"/>
    </xf>
    <xf numFmtId="0" fontId="38" fillId="0" borderId="77" xfId="0" applyFont="1" applyBorder="1" applyAlignment="1">
      <alignment horizontal="left" vertical="top" wrapText="1"/>
    </xf>
    <xf numFmtId="0" fontId="38" fillId="0" borderId="78" xfId="0" applyFont="1" applyBorder="1" applyAlignment="1">
      <alignment horizontal="left" vertical="top" wrapText="1"/>
    </xf>
    <xf numFmtId="0" fontId="45" fillId="0" borderId="14" xfId="0" applyFont="1" applyBorder="1" applyAlignment="1">
      <alignment vertical="center" wrapText="1"/>
    </xf>
    <xf numFmtId="0" fontId="45" fillId="0" borderId="15" xfId="0" applyFont="1" applyBorder="1" applyAlignment="1">
      <alignment vertical="center" wrapText="1"/>
    </xf>
    <xf numFmtId="0" fontId="45" fillId="0" borderId="16" xfId="0" applyFont="1" applyBorder="1" applyAlignment="1">
      <alignment vertical="center" wrapText="1"/>
    </xf>
    <xf numFmtId="0" fontId="39" fillId="0" borderId="12" xfId="0" applyFont="1" applyBorder="1" applyAlignment="1">
      <alignment horizontal="left" vertical="center" wrapText="1"/>
    </xf>
    <xf numFmtId="0" fontId="35" fillId="0" borderId="58" xfId="0" applyFont="1" applyBorder="1" applyAlignment="1">
      <alignment horizontal="left" vertical="center" wrapText="1"/>
    </xf>
    <xf numFmtId="0" fontId="39" fillId="0" borderId="74" xfId="0" applyFont="1" applyBorder="1" applyAlignment="1">
      <alignment horizontal="left" vertical="center" wrapText="1"/>
    </xf>
    <xf numFmtId="0" fontId="39" fillId="0" borderId="75" xfId="0" applyFont="1" applyBorder="1" applyAlignment="1">
      <alignment horizontal="left" vertical="center" wrapText="1"/>
    </xf>
    <xf numFmtId="0" fontId="45" fillId="0" borderId="7" xfId="0" applyFont="1" applyBorder="1" applyAlignment="1">
      <alignment horizontal="left" wrapText="1"/>
    </xf>
    <xf numFmtId="0" fontId="39" fillId="0" borderId="17" xfId="0" applyFont="1" applyBorder="1" applyAlignment="1">
      <alignment horizontal="left" wrapText="1"/>
    </xf>
    <xf numFmtId="0" fontId="39" fillId="0" borderId="8" xfId="0" applyFont="1" applyBorder="1" applyAlignment="1">
      <alignment horizontal="left" wrapText="1"/>
    </xf>
    <xf numFmtId="0" fontId="41" fillId="16" borderId="14"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39" fillId="16" borderId="16" xfId="0" applyFont="1" applyFill="1" applyBorder="1" applyAlignment="1">
      <alignment horizontal="center" vertical="center" wrapText="1"/>
    </xf>
    <xf numFmtId="0" fontId="12" fillId="0" borderId="0" xfId="0" applyFont="1" applyAlignment="1">
      <alignment horizontal="right" vertical="top" wrapText="1"/>
    </xf>
    <xf numFmtId="0" fontId="10" fillId="0" borderId="0" xfId="0" applyFont="1" applyAlignment="1">
      <alignment horizontal="left" vertical="top"/>
    </xf>
    <xf numFmtId="0" fontId="11" fillId="0" borderId="12" xfId="0" applyFont="1" applyBorder="1" applyAlignment="1">
      <alignment horizontal="left" vertical="top" wrapText="1"/>
    </xf>
    <xf numFmtId="0" fontId="10" fillId="0" borderId="13" xfId="0" applyFont="1" applyBorder="1" applyAlignment="1">
      <alignment horizontal="left" vertical="top"/>
    </xf>
    <xf numFmtId="0" fontId="11" fillId="0" borderId="12" xfId="0" applyFont="1" applyBorder="1" applyAlignment="1">
      <alignment horizontal="left" vertical="top"/>
    </xf>
    <xf numFmtId="0" fontId="39" fillId="0" borderId="14" xfId="0" applyFont="1" applyBorder="1" applyAlignment="1">
      <alignment vertical="center" wrapText="1"/>
    </xf>
    <xf numFmtId="0" fontId="39" fillId="0" borderId="15" xfId="0" applyFont="1" applyBorder="1" applyAlignment="1">
      <alignment vertical="center" wrapText="1"/>
    </xf>
    <xf numFmtId="0" fontId="39" fillId="0" borderId="16" xfId="0" applyFont="1" applyBorder="1" applyAlignment="1">
      <alignment vertical="center" wrapText="1"/>
    </xf>
    <xf numFmtId="0" fontId="10" fillId="0" borderId="12" xfId="0" applyFont="1" applyBorder="1" applyAlignment="1">
      <alignment horizontal="left" vertical="top"/>
    </xf>
    <xf numFmtId="0" fontId="14" fillId="0" borderId="32" xfId="0" applyFont="1" applyBorder="1" applyAlignment="1">
      <alignment horizontal="left" vertical="top"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9" fillId="0" borderId="61" xfId="0" applyFont="1" applyBorder="1" applyAlignment="1">
      <alignment horizontal="left" vertical="top" wrapText="1"/>
    </xf>
    <xf numFmtId="0" fontId="9" fillId="0" borderId="4" xfId="0" applyFont="1" applyBorder="1" applyAlignment="1">
      <alignment horizontal="left" vertical="top" wrapText="1"/>
    </xf>
    <xf numFmtId="0" fontId="14" fillId="0" borderId="7" xfId="0" applyFont="1" applyBorder="1" applyAlignment="1">
      <alignment horizontal="left" vertical="top" wrapText="1"/>
    </xf>
    <xf numFmtId="0" fontId="14" fillId="0" borderId="17" xfId="0" applyFont="1" applyBorder="1" applyAlignment="1">
      <alignment horizontal="left" vertical="top" wrapText="1"/>
    </xf>
    <xf numFmtId="0" fontId="14" fillId="0" borderId="8" xfId="0" applyFont="1" applyBorder="1" applyAlignment="1">
      <alignment horizontal="left" vertical="top" wrapText="1"/>
    </xf>
    <xf numFmtId="0" fontId="14" fillId="0" borderId="18" xfId="0" applyFont="1" applyBorder="1" applyAlignment="1">
      <alignment horizontal="left" vertical="top" wrapText="1"/>
    </xf>
    <xf numFmtId="0" fontId="14" fillId="0" borderId="65" xfId="0" applyFont="1" applyBorder="1" applyAlignment="1">
      <alignment horizontal="left" vertical="top" wrapText="1"/>
    </xf>
    <xf numFmtId="0" fontId="14" fillId="0" borderId="66" xfId="0" applyFont="1" applyBorder="1" applyAlignment="1">
      <alignment horizontal="left" vertical="top" wrapText="1"/>
    </xf>
    <xf numFmtId="0" fontId="13" fillId="0" borderId="62" xfId="0" applyFont="1" applyBorder="1" applyAlignment="1">
      <alignment horizontal="center" vertical="top"/>
    </xf>
    <xf numFmtId="0" fontId="13" fillId="0" borderId="0" xfId="0" applyFont="1" applyAlignment="1">
      <alignment horizontal="center" vertical="top"/>
    </xf>
    <xf numFmtId="0" fontId="13" fillId="0" borderId="63" xfId="0" applyFont="1" applyBorder="1" applyAlignment="1">
      <alignment horizontal="center" vertical="top"/>
    </xf>
    <xf numFmtId="0" fontId="32" fillId="0" borderId="7" xfId="0" applyFont="1" applyBorder="1" applyAlignment="1">
      <alignment horizontal="left" vertical="top" wrapText="1"/>
    </xf>
    <xf numFmtId="0" fontId="13" fillId="0" borderId="39" xfId="0" applyFont="1" applyBorder="1" applyAlignment="1">
      <alignment horizontal="center" vertical="top"/>
    </xf>
    <xf numFmtId="0" fontId="13" fillId="0" borderId="35" xfId="0" applyFont="1" applyBorder="1" applyAlignment="1">
      <alignment horizontal="center" vertical="top"/>
    </xf>
    <xf numFmtId="0" fontId="13" fillId="0" borderId="11" xfId="0" applyFont="1" applyBorder="1" applyAlignment="1">
      <alignment horizontal="center" vertical="top"/>
    </xf>
    <xf numFmtId="0" fontId="34" fillId="0" borderId="61" xfId="0" applyFont="1" applyBorder="1" applyAlignment="1">
      <alignment horizontal="left" vertical="top" wrapText="1"/>
    </xf>
    <xf numFmtId="0" fontId="9" fillId="0" borderId="68" xfId="0" applyFont="1" applyBorder="1" applyAlignment="1">
      <alignment horizontal="left" vertical="top" wrapText="1"/>
    </xf>
    <xf numFmtId="0" fontId="13" fillId="0" borderId="39" xfId="0" applyFont="1" applyBorder="1" applyAlignment="1">
      <alignment horizontal="left" vertical="top" wrapText="1"/>
    </xf>
    <xf numFmtId="0" fontId="13" fillId="0" borderId="35" xfId="0" applyFont="1" applyBorder="1" applyAlignment="1">
      <alignment horizontal="left" vertical="top" wrapText="1"/>
    </xf>
    <xf numFmtId="0" fontId="13" fillId="0" borderId="11" xfId="0" applyFont="1" applyBorder="1" applyAlignment="1">
      <alignment horizontal="left" vertical="top" wrapText="1"/>
    </xf>
    <xf numFmtId="0" fontId="9" fillId="0" borderId="82" xfId="0" applyFont="1" applyBorder="1" applyAlignment="1">
      <alignment horizontal="left" vertical="top" wrapText="1"/>
    </xf>
    <xf numFmtId="0" fontId="9" fillId="0" borderId="83" xfId="0" applyFont="1" applyBorder="1" applyAlignment="1">
      <alignment horizontal="left" vertical="top" wrapText="1"/>
    </xf>
    <xf numFmtId="0" fontId="9" fillId="0" borderId="87" xfId="0" applyFont="1" applyBorder="1" applyAlignment="1">
      <alignment horizontal="left" vertical="top" wrapText="1"/>
    </xf>
    <xf numFmtId="0" fontId="32" fillId="0" borderId="18" xfId="0" applyFont="1" applyBorder="1" applyAlignment="1">
      <alignment horizontal="left" vertical="top" wrapText="1"/>
    </xf>
    <xf numFmtId="0" fontId="13" fillId="0" borderId="61"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Border="1" applyAlignment="1">
      <alignment horizontal="left"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1" xfId="0" applyFont="1" applyBorder="1" applyAlignment="1">
      <alignment horizontal="center" vertical="top"/>
    </xf>
    <xf numFmtId="0" fontId="28" fillId="0" borderId="5" xfId="0" applyFont="1" applyBorder="1" applyAlignment="1">
      <alignment horizontal="left" vertical="top" wrapText="1"/>
    </xf>
    <xf numFmtId="0" fontId="28" fillId="0" borderId="4" xfId="0" applyFont="1" applyBorder="1" applyAlignment="1">
      <alignment horizontal="left" vertical="top" wrapText="1"/>
    </xf>
    <xf numFmtId="0" fontId="28" fillId="0" borderId="1" xfId="0" applyFont="1" applyBorder="1" applyAlignment="1">
      <alignment horizontal="left" vertical="top" wrapText="1"/>
    </xf>
    <xf numFmtId="0" fontId="13" fillId="3" borderId="73" xfId="0" applyFont="1" applyFill="1" applyBorder="1" applyAlignment="1">
      <alignment horizontal="left" vertical="center" wrapText="1"/>
    </xf>
    <xf numFmtId="0" fontId="13" fillId="3" borderId="83" xfId="0" applyFont="1" applyFill="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45" fillId="0" borderId="39" xfId="0" applyFont="1" applyBorder="1" applyAlignment="1">
      <alignment horizontal="left" vertical="center" wrapText="1"/>
    </xf>
    <xf numFmtId="0" fontId="45" fillId="0" borderId="35" xfId="0" applyFont="1" applyBorder="1" applyAlignment="1">
      <alignment horizontal="left" vertical="center" wrapText="1"/>
    </xf>
    <xf numFmtId="0" fontId="45" fillId="0" borderId="11" xfId="0" applyFont="1" applyBorder="1" applyAlignment="1">
      <alignment horizontal="left" vertical="center" wrapText="1"/>
    </xf>
    <xf numFmtId="0" fontId="24" fillId="0" borderId="5" xfId="0" applyFont="1" applyBorder="1" applyAlignment="1">
      <alignment horizontal="left" vertical="top" wrapText="1"/>
    </xf>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39" fillId="0" borderId="5" xfId="0" applyFont="1" applyBorder="1" applyAlignment="1">
      <alignment horizontal="left" vertical="center" wrapText="1"/>
    </xf>
    <xf numFmtId="0" fontId="39" fillId="0" borderId="4" xfId="0" applyFont="1" applyBorder="1" applyAlignment="1">
      <alignment horizontal="left" vertical="center" wrapText="1"/>
    </xf>
    <xf numFmtId="0" fontId="39" fillId="0" borderId="1" xfId="0" applyFont="1" applyBorder="1" applyAlignment="1">
      <alignment horizontal="left" vertical="center" wrapText="1"/>
    </xf>
    <xf numFmtId="0" fontId="60" fillId="0" borderId="0" xfId="0" applyFont="1" applyAlignment="1">
      <alignment horizontal="left"/>
    </xf>
    <xf numFmtId="0" fontId="45" fillId="0" borderId="5" xfId="0" applyFont="1" applyBorder="1" applyAlignment="1">
      <alignment horizontal="left" vertical="center" wrapText="1"/>
    </xf>
    <xf numFmtId="0" fontId="45" fillId="0" borderId="4" xfId="0" applyFont="1" applyBorder="1" applyAlignment="1">
      <alignment horizontal="left" vertical="center" wrapText="1"/>
    </xf>
    <xf numFmtId="0" fontId="45" fillId="0" borderId="1" xfId="0" applyFont="1" applyBorder="1" applyAlignment="1">
      <alignment horizontal="left" vertical="center" wrapText="1"/>
    </xf>
    <xf numFmtId="0" fontId="13" fillId="0" borderId="36" xfId="0" applyFont="1" applyBorder="1" applyAlignment="1">
      <alignment horizontal="left" wrapText="1"/>
    </xf>
    <xf numFmtId="0" fontId="13" fillId="0" borderId="37" xfId="0" applyFont="1" applyBorder="1" applyAlignment="1">
      <alignment horizontal="left" wrapText="1"/>
    </xf>
    <xf numFmtId="0" fontId="13" fillId="0" borderId="38" xfId="0" applyFont="1" applyBorder="1" applyAlignment="1">
      <alignment horizontal="left"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20" fillId="0" borderId="0" xfId="0" applyFont="1" applyAlignment="1">
      <alignment horizontal="lef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0" fillId="0" borderId="12" xfId="0" applyBorder="1" applyAlignment="1">
      <alignment vertical="center" wrapText="1"/>
    </xf>
    <xf numFmtId="0" fontId="25" fillId="0" borderId="12" xfId="0" applyFont="1" applyBorder="1" applyAlignment="1">
      <alignment vertical="center" wrapText="1"/>
    </xf>
    <xf numFmtId="0" fontId="25" fillId="0" borderId="12" xfId="0" applyFont="1" applyBorder="1" applyAlignment="1">
      <alignment horizontal="left" vertical="center" wrapText="1"/>
    </xf>
    <xf numFmtId="0" fontId="13" fillId="5" borderId="52" xfId="0" applyFont="1" applyFill="1" applyBorder="1" applyAlignment="1">
      <alignment horizontal="left" vertical="center" wrapText="1"/>
    </xf>
    <xf numFmtId="0" fontId="13" fillId="5" borderId="54" xfId="0" applyFont="1" applyFill="1" applyBorder="1" applyAlignment="1">
      <alignment horizontal="left" vertical="center" wrapText="1"/>
    </xf>
    <xf numFmtId="0" fontId="13" fillId="0" borderId="0" xfId="0" applyFont="1" applyAlignment="1">
      <alignment horizont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1" fillId="0" borderId="5" xfId="0" applyFont="1" applyBorder="1" applyAlignment="1">
      <alignment horizontal="left" vertical="center"/>
    </xf>
    <xf numFmtId="0" fontId="41" fillId="0" borderId="4" xfId="0" applyFont="1" applyBorder="1" applyAlignment="1">
      <alignment horizontal="left" vertical="center"/>
    </xf>
    <xf numFmtId="0" fontId="41" fillId="0" borderId="1" xfId="0" applyFont="1" applyBorder="1" applyAlignment="1">
      <alignment horizontal="left" vertical="center"/>
    </xf>
    <xf numFmtId="0" fontId="41" fillId="0" borderId="5"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38" fillId="0" borderId="10" xfId="0" applyFont="1" applyBorder="1" applyAlignment="1">
      <alignment vertical="center" wrapText="1"/>
    </xf>
    <xf numFmtId="0" fontId="38" fillId="0" borderId="69" xfId="0" applyFont="1" applyBorder="1" applyAlignment="1">
      <alignment vertical="center" wrapText="1"/>
    </xf>
    <xf numFmtId="0" fontId="38" fillId="0" borderId="2" xfId="0" applyFont="1" applyBorder="1" applyAlignment="1">
      <alignment vertical="center" wrapText="1"/>
    </xf>
    <xf numFmtId="0" fontId="38" fillId="0" borderId="39"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73"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69" xfId="0" applyFont="1" applyBorder="1" applyAlignment="1">
      <alignment horizontal="center" vertical="center" wrapText="1"/>
    </xf>
    <xf numFmtId="0" fontId="38" fillId="0" borderId="2" xfId="0" applyFont="1" applyBorder="1" applyAlignment="1">
      <alignment horizontal="center" vertical="center" wrapText="1"/>
    </xf>
    <xf numFmtId="0" fontId="37" fillId="0" borderId="10" xfId="0" applyFont="1" applyBorder="1" applyAlignment="1">
      <alignment horizontal="justify" vertical="center" wrapText="1"/>
    </xf>
    <xf numFmtId="0" fontId="37" fillId="0" borderId="69" xfId="0" applyFont="1" applyBorder="1" applyAlignment="1">
      <alignment horizontal="justify" vertical="center" wrapText="1"/>
    </xf>
    <xf numFmtId="0" fontId="37" fillId="0" borderId="2" xfId="0" applyFont="1" applyBorder="1" applyAlignment="1">
      <alignment horizontal="justify" vertical="center" wrapText="1"/>
    </xf>
    <xf numFmtId="0" fontId="37" fillId="0" borderId="10"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2" xfId="0" applyFont="1" applyBorder="1" applyAlignment="1">
      <alignment horizontal="center" vertical="center" wrapText="1"/>
    </xf>
    <xf numFmtId="0" fontId="67" fillId="0" borderId="0" xfId="0" applyFont="1" applyAlignment="1">
      <alignment horizontal="center" vertical="center" wrapText="1"/>
    </xf>
    <xf numFmtId="1" fontId="53" fillId="0" borderId="0" xfId="0" applyNumberFormat="1" applyFont="1" applyAlignment="1">
      <alignment horizontal="left" vertical="center" wrapText="1"/>
    </xf>
    <xf numFmtId="0" fontId="54" fillId="0" borderId="65" xfId="0" applyFont="1" applyBorder="1" applyAlignment="1">
      <alignment horizontal="left"/>
    </xf>
    <xf numFmtId="0" fontId="57" fillId="0" borderId="7" xfId="0" applyFont="1" applyBorder="1" applyAlignment="1">
      <alignment horizontal="right" vertical="center"/>
    </xf>
    <xf numFmtId="0" fontId="57" fillId="0" borderId="17" xfId="0" applyFont="1" applyBorder="1" applyAlignment="1">
      <alignment horizontal="right" vertical="center"/>
    </xf>
    <xf numFmtId="0" fontId="57" fillId="0" borderId="8" xfId="0" applyFont="1" applyBorder="1" applyAlignment="1">
      <alignment horizontal="right" vertical="center"/>
    </xf>
    <xf numFmtId="0" fontId="57" fillId="14" borderId="7" xfId="0" applyFont="1" applyFill="1" applyBorder="1" applyAlignment="1">
      <alignment horizontal="left" vertical="center"/>
    </xf>
    <xf numFmtId="0" fontId="57" fillId="14" borderId="17" xfId="0" applyFont="1" applyFill="1" applyBorder="1" applyAlignment="1">
      <alignment horizontal="left" vertical="center"/>
    </xf>
    <xf numFmtId="0" fontId="57" fillId="14" borderId="8" xfId="0" applyFont="1" applyFill="1" applyBorder="1" applyAlignment="1">
      <alignment horizontal="left" vertical="center"/>
    </xf>
    <xf numFmtId="1" fontId="57" fillId="14" borderId="7" xfId="0" applyNumberFormat="1" applyFont="1" applyFill="1" applyBorder="1" applyAlignment="1">
      <alignment horizontal="center" vertical="top"/>
    </xf>
    <xf numFmtId="1" fontId="57" fillId="14" borderId="8" xfId="0" applyNumberFormat="1" applyFont="1" applyFill="1" applyBorder="1" applyAlignment="1">
      <alignment horizontal="center" vertical="top"/>
    </xf>
    <xf numFmtId="0" fontId="44" fillId="0" borderId="6" xfId="0" applyFont="1" applyBorder="1" applyAlignment="1">
      <alignment horizontal="left"/>
    </xf>
    <xf numFmtId="0" fontId="43" fillId="0" borderId="6" xfId="0" applyFont="1" applyBorder="1" applyAlignment="1">
      <alignment horizontal="right" wrapText="1"/>
    </xf>
    <xf numFmtId="0" fontId="43" fillId="15" borderId="6" xfId="0" applyFont="1" applyFill="1" applyBorder="1" applyAlignment="1">
      <alignment horizontal="left" wrapText="1"/>
    </xf>
    <xf numFmtId="0" fontId="43" fillId="15" borderId="6" xfId="0" applyFont="1" applyFill="1" applyBorder="1" applyAlignment="1">
      <alignment horizontal="left"/>
    </xf>
    <xf numFmtId="0" fontId="43" fillId="0" borderId="6" xfId="0" applyFont="1" applyBorder="1" applyAlignment="1">
      <alignment horizontal="center"/>
    </xf>
    <xf numFmtId="0" fontId="67" fillId="0" borderId="0" xfId="0" applyFont="1" applyAlignment="1">
      <alignment horizontal="center" vertical="center"/>
    </xf>
    <xf numFmtId="0" fontId="43" fillId="14" borderId="6" xfId="0" applyFont="1" applyFill="1" applyBorder="1" applyAlignment="1">
      <alignment horizontal="left"/>
    </xf>
    <xf numFmtId="0" fontId="53" fillId="0" borderId="0" xfId="0" applyFont="1" applyAlignment="1">
      <alignment horizontal="left" vertical="center" wrapText="1"/>
    </xf>
    <xf numFmtId="0" fontId="44" fillId="0" borderId="7" xfId="0" applyFont="1" applyBorder="1" applyAlignment="1">
      <alignment horizontal="left"/>
    </xf>
    <xf numFmtId="0" fontId="44" fillId="0" borderId="17" xfId="0" applyFont="1" applyBorder="1" applyAlignment="1">
      <alignment horizontal="left"/>
    </xf>
    <xf numFmtId="0" fontId="44" fillId="0" borderId="8" xfId="0" applyFont="1" applyBorder="1" applyAlignment="1">
      <alignment horizontal="left"/>
    </xf>
    <xf numFmtId="0" fontId="43" fillId="0" borderId="7" xfId="0" applyFont="1" applyBorder="1" applyAlignment="1">
      <alignment horizontal="right" wrapText="1"/>
    </xf>
    <xf numFmtId="0" fontId="43" fillId="0" borderId="17" xfId="0" applyFont="1" applyBorder="1" applyAlignment="1">
      <alignment horizontal="right" wrapText="1"/>
    </xf>
    <xf numFmtId="0" fontId="43" fillId="0" borderId="8" xfId="0" applyFont="1" applyBorder="1" applyAlignment="1">
      <alignment horizontal="right" wrapText="1"/>
    </xf>
    <xf numFmtId="0" fontId="43" fillId="0" borderId="7" xfId="0" applyFont="1" applyBorder="1" applyAlignment="1">
      <alignment horizontal="center" wrapText="1"/>
    </xf>
    <xf numFmtId="0" fontId="43" fillId="0" borderId="17" xfId="0" applyFont="1" applyBorder="1" applyAlignment="1">
      <alignment horizontal="center" wrapText="1"/>
    </xf>
    <xf numFmtId="0" fontId="43" fillId="0" borderId="8" xfId="0" applyFont="1" applyBorder="1" applyAlignment="1">
      <alignment horizontal="center" wrapText="1"/>
    </xf>
  </cellXfs>
  <cellStyles count="3">
    <cellStyle name="Hyperlink 2" xfId="2" xr:uid="{4BC62773-DDDA-4A22-8B67-D3FAC1A9B762}"/>
    <cellStyle name="Hipersaitas" xfId="1" builtinId="8"/>
    <cellStyle name="Įprastas" xfId="0" builtinId="0"/>
  </cellStyles>
  <dxfs count="1">
    <dxf>
      <font>
        <color rgb="FFCC0000"/>
      </font>
      <fill>
        <patternFill patternType="solid">
          <bgColor rgb="FFA6A6A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19</xdr:col>
      <xdr:colOff>10583</xdr:colOff>
      <xdr:row>1</xdr:row>
      <xdr:rowOff>21167</xdr:rowOff>
    </xdr:from>
    <xdr:to>
      <xdr:col>23</xdr:col>
      <xdr:colOff>0</xdr:colOff>
      <xdr:row>1</xdr:row>
      <xdr:rowOff>730250</xdr:rowOff>
    </xdr:to>
    <xdr:sp macro="" textlink="">
      <xdr:nvSpPr>
        <xdr:cNvPr id="3" name="Stačiakampis 2">
          <a:extLst>
            <a:ext uri="{FF2B5EF4-FFF2-40B4-BE49-F238E27FC236}">
              <a16:creationId xmlns:a16="http://schemas.microsoft.com/office/drawing/2014/main" id="{2E1AF4AE-AA4E-42F8-B9CC-2EB69FBA576D}"/>
            </a:ext>
          </a:extLst>
        </xdr:cNvPr>
        <xdr:cNvSpPr/>
      </xdr:nvSpPr>
      <xdr:spPr>
        <a:xfrm>
          <a:off x="12170833" y="190500"/>
          <a:ext cx="2360084" cy="709083"/>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1100" b="0" i="0" u="none" strike="noStrike">
              <a:solidFill>
                <a:schemeClr val="lt1"/>
              </a:solidFill>
              <a:effectLst/>
              <a:latin typeface="+mn-lt"/>
              <a:ea typeface="+mn-ea"/>
              <a:cs typeface="+mn-cs"/>
            </a:rPr>
            <a:t>N</a:t>
          </a:r>
          <a:r>
            <a:rPr lang="lt-LT" sz="1100" b="0" i="0" u="none" strike="noStrike">
              <a:solidFill>
                <a:schemeClr val="lt1"/>
              </a:solidFill>
              <a:effectLst/>
              <a:latin typeface="+mn-lt"/>
              <a:ea typeface="+mn-ea"/>
              <a:cs typeface="+mn-cs"/>
            </a:rPr>
            <a:t>urodoma </a:t>
          </a:r>
          <a:r>
            <a:rPr lang="lt-LT" sz="1100" b="1" i="0" u="none" strike="noStrike">
              <a:solidFill>
                <a:schemeClr val="lt1"/>
              </a:solidFill>
              <a:effectLst/>
              <a:latin typeface="+mn-lt"/>
              <a:ea typeface="+mn-ea"/>
              <a:cs typeface="+mn-cs"/>
            </a:rPr>
            <a:t>"Taip"</a:t>
          </a:r>
          <a:r>
            <a:rPr lang="lt-LT" sz="1100" b="0" i="0" u="none" strike="noStrike">
              <a:solidFill>
                <a:schemeClr val="lt1"/>
              </a:solidFill>
              <a:effectLst/>
              <a:latin typeface="+mn-lt"/>
              <a:ea typeface="+mn-ea"/>
              <a:cs typeface="+mn-cs"/>
            </a:rPr>
            <a:t>, jei pareiškėjas </a:t>
          </a:r>
          <a:r>
            <a:rPr lang="lt-LT" sz="1100" b="1" i="0" u="none" strike="noStrike">
              <a:solidFill>
                <a:schemeClr val="lt1"/>
              </a:solidFill>
              <a:effectLst/>
              <a:latin typeface="+mn-lt"/>
              <a:ea typeface="+mn-ea"/>
              <a:cs typeface="+mn-cs"/>
            </a:rPr>
            <a:t>nedalyvauja</a:t>
          </a:r>
          <a:r>
            <a:rPr lang="lt-LT" sz="1100" b="0" i="0" u="none" strike="noStrike">
              <a:solidFill>
                <a:schemeClr val="lt1"/>
              </a:solidFill>
              <a:effectLst/>
              <a:latin typeface="+mn-lt"/>
              <a:ea typeface="+mn-ea"/>
              <a:cs typeface="+mn-cs"/>
            </a:rPr>
            <a:t> ES ATLPS  arba </a:t>
          </a:r>
          <a:r>
            <a:rPr lang="lt-LT" sz="1100" b="1" i="0" u="none" strike="noStrike">
              <a:solidFill>
                <a:schemeClr val="lt1"/>
              </a:solidFill>
              <a:effectLst/>
              <a:latin typeface="+mn-lt"/>
              <a:ea typeface="+mn-ea"/>
              <a:cs typeface="+mn-cs"/>
            </a:rPr>
            <a:t>"Ne"</a:t>
          </a:r>
          <a:r>
            <a:rPr lang="lt-LT" sz="1100" b="0" i="0" u="none" strike="noStrike">
              <a:solidFill>
                <a:schemeClr val="lt1"/>
              </a:solidFill>
              <a:effectLst/>
              <a:latin typeface="+mn-lt"/>
              <a:ea typeface="+mn-ea"/>
              <a:cs typeface="+mn-cs"/>
            </a:rPr>
            <a:t>, jei pareiškėjas</a:t>
          </a:r>
          <a:r>
            <a:rPr lang="lt-LT" sz="1100" b="1" i="0" u="none" strike="noStrike">
              <a:solidFill>
                <a:schemeClr val="lt1"/>
              </a:solidFill>
              <a:effectLst/>
              <a:latin typeface="+mn-lt"/>
              <a:ea typeface="+mn-ea"/>
              <a:cs typeface="+mn-cs"/>
            </a:rPr>
            <a:t> dalyvauja </a:t>
          </a:r>
          <a:r>
            <a:rPr lang="lt-LT" sz="1100" b="0" i="0" u="none" strike="noStrike">
              <a:solidFill>
                <a:schemeClr val="lt1"/>
              </a:solidFill>
              <a:effectLst/>
              <a:latin typeface="+mn-lt"/>
              <a:ea typeface="+mn-ea"/>
              <a:cs typeface="+mn-cs"/>
            </a:rPr>
            <a:t> ATLPS</a:t>
          </a:r>
          <a:r>
            <a:rPr lang="lt-LT" sz="1000"/>
            <a:t> </a:t>
          </a:r>
          <a:endParaRPr lang="lt-LT" sz="1000">
            <a:solidFill>
              <a:schemeClr val="lt1"/>
            </a:solidFill>
            <a:latin typeface="Verdana" panose="020B0604030504040204" pitchFamily="34" charset="0"/>
            <a:ea typeface="Verdana" panose="020B0604030504040204" pitchFamily="34" charset="0"/>
          </a:endParaRPr>
        </a:p>
      </xdr:txBody>
    </xdr:sp>
    <xdr:clientData/>
  </xdr:twoCellAnchor>
  <xdr:twoCellAnchor>
    <xdr:from>
      <xdr:col>16</xdr:col>
      <xdr:colOff>21167</xdr:colOff>
      <xdr:row>1</xdr:row>
      <xdr:rowOff>375709</xdr:rowOff>
    </xdr:from>
    <xdr:to>
      <xdr:col>19</xdr:col>
      <xdr:colOff>10583</xdr:colOff>
      <xdr:row>3</xdr:row>
      <xdr:rowOff>152612</xdr:rowOff>
    </xdr:to>
    <xdr:cxnSp macro="">
      <xdr:nvCxnSpPr>
        <xdr:cNvPr id="5" name="Tiesioji rodyklės jungtis 4">
          <a:extLst>
            <a:ext uri="{FF2B5EF4-FFF2-40B4-BE49-F238E27FC236}">
              <a16:creationId xmlns:a16="http://schemas.microsoft.com/office/drawing/2014/main" id="{7082D0D2-8070-4C0A-B0F1-5EF807EFF34A}"/>
            </a:ext>
          </a:extLst>
        </xdr:cNvPr>
        <xdr:cNvCxnSpPr>
          <a:stCxn id="3" idx="1"/>
        </xdr:cNvCxnSpPr>
      </xdr:nvCxnSpPr>
      <xdr:spPr>
        <a:xfrm flipH="1">
          <a:off x="10403417" y="545042"/>
          <a:ext cx="1767416" cy="97282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1</xdr:row>
      <xdr:rowOff>220980</xdr:rowOff>
    </xdr:from>
    <xdr:to>
      <xdr:col>9</xdr:col>
      <xdr:colOff>388620</xdr:colOff>
      <xdr:row>3</xdr:row>
      <xdr:rowOff>60960</xdr:rowOff>
    </xdr:to>
    <xdr:sp macro="" textlink="">
      <xdr:nvSpPr>
        <xdr:cNvPr id="3" name="Stačiakampis 2">
          <a:extLst>
            <a:ext uri="{FF2B5EF4-FFF2-40B4-BE49-F238E27FC236}">
              <a16:creationId xmlns:a16="http://schemas.microsoft.com/office/drawing/2014/main" id="{9FF4BDA1-2FB3-7FD7-1BDE-C29E1CC81CAF}"/>
            </a:ext>
          </a:extLst>
        </xdr:cNvPr>
        <xdr:cNvSpPr/>
      </xdr:nvSpPr>
      <xdr:spPr>
        <a:xfrm>
          <a:off x="11254740" y="411480"/>
          <a:ext cx="2484120" cy="134874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jau yra apskaičiuotas bendras įmonės išmetamas ŠESD kiekis, tuomet jį reikėtų įrašyti į pilka spalva nuspalvintą langelį, o jeigu bendras išmetamas ŠESD kiekis paskaičiuotas kiekvienai energijos rūšiai atskirai, tuomet pildyti tik geltonus langelius.</a:t>
          </a:r>
        </a:p>
      </xdr:txBody>
    </xdr:sp>
    <xdr:clientData/>
  </xdr:twoCellAnchor>
  <xdr:twoCellAnchor>
    <xdr:from>
      <xdr:col>5</xdr:col>
      <xdr:colOff>333375</xdr:colOff>
      <xdr:row>3</xdr:row>
      <xdr:rowOff>190500</xdr:rowOff>
    </xdr:from>
    <xdr:to>
      <xdr:col>9</xdr:col>
      <xdr:colOff>381000</xdr:colOff>
      <xdr:row>11</xdr:row>
      <xdr:rowOff>19050</xdr:rowOff>
    </xdr:to>
    <xdr:sp macro="" textlink="">
      <xdr:nvSpPr>
        <xdr:cNvPr id="4" name="Stačiakampis 3">
          <a:extLst>
            <a:ext uri="{FF2B5EF4-FFF2-40B4-BE49-F238E27FC236}">
              <a16:creationId xmlns:a16="http://schemas.microsoft.com/office/drawing/2014/main" id="{7513BE04-29FC-4215-BBCD-557A833311CF}"/>
            </a:ext>
            <a:ext uri="{147F2762-F138-4A5C-976F-8EAC2B608ADB}">
              <a16:predDERef xmlns:a16="http://schemas.microsoft.com/office/drawing/2014/main" pred="{9FF4BDA1-2FB3-7FD7-1BDE-C29E1CC81CAF}"/>
            </a:ext>
          </a:extLst>
        </xdr:cNvPr>
        <xdr:cNvSpPr/>
      </xdr:nvSpPr>
      <xdr:spPr>
        <a:xfrm>
          <a:off x="10963275" y="1885950"/>
          <a:ext cx="2486025" cy="97155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lt-LT" sz="1000">
              <a:solidFill>
                <a:schemeClr val="lt1"/>
              </a:solidFill>
              <a:latin typeface="Verdana" panose="020B0604030504040204" pitchFamily="34" charset="0"/>
              <a:ea typeface="Verdana" panose="020B0604030504040204" pitchFamily="34" charset="0"/>
            </a:rPr>
            <a:t>Jei audite nėra apskaičiuotas bendras įmonės išmetamas ŠESD kiekis, tuomet pildoma "Skaičiavimo lentelė", iš kurios duomenys persikels automatiškai.</a:t>
          </a:r>
        </a:p>
      </xdr:txBody>
    </xdr:sp>
    <xdr:clientData/>
  </xdr:twoCellAnchor>
  <xdr:twoCellAnchor>
    <xdr:from>
      <xdr:col>3</xdr:col>
      <xdr:colOff>2301240</xdr:colOff>
      <xdr:row>2</xdr:row>
      <xdr:rowOff>861060</xdr:rowOff>
    </xdr:from>
    <xdr:to>
      <xdr:col>5</xdr:col>
      <xdr:colOff>335280</xdr:colOff>
      <xdr:row>3</xdr:row>
      <xdr:rowOff>68580</xdr:rowOff>
    </xdr:to>
    <xdr:cxnSp macro="">
      <xdr:nvCxnSpPr>
        <xdr:cNvPr id="7" name="Tiesioji rodyklės jungtis 6">
          <a:extLst>
            <a:ext uri="{FF2B5EF4-FFF2-40B4-BE49-F238E27FC236}">
              <a16:creationId xmlns:a16="http://schemas.microsoft.com/office/drawing/2014/main" id="{EDDBF917-3DEB-4C83-99A9-C4848B44A0B5}"/>
            </a:ext>
          </a:extLst>
        </xdr:cNvPr>
        <xdr:cNvCxnSpPr/>
      </xdr:nvCxnSpPr>
      <xdr:spPr>
        <a:xfrm flipH="1">
          <a:off x="7429500" y="1158240"/>
          <a:ext cx="3497580" cy="4191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880110</xdr:colOff>
      <xdr:row>30</xdr:row>
      <xdr:rowOff>200024</xdr:rowOff>
    </xdr:from>
    <xdr:to>
      <xdr:col>4</xdr:col>
      <xdr:colOff>1832610</xdr:colOff>
      <xdr:row>32</xdr:row>
      <xdr:rowOff>457199</xdr:rowOff>
    </xdr:to>
    <xdr:sp macro="" textlink="">
      <xdr:nvSpPr>
        <xdr:cNvPr id="9" name="Trapezoid 8">
          <a:extLst>
            <a:ext uri="{FF2B5EF4-FFF2-40B4-BE49-F238E27FC236}">
              <a16:creationId xmlns:a16="http://schemas.microsoft.com/office/drawing/2014/main" id="{A24D5CE8-6DFB-58EE-307D-BD21B195135F}"/>
            </a:ext>
            <a:ext uri="{147F2762-F138-4A5C-976F-8EAC2B608ADB}">
              <a16:predDERef xmlns:a16="http://schemas.microsoft.com/office/drawing/2014/main" pred="{639FBDA9-9996-BCC8-DB83-7C9D36B1C110}"/>
            </a:ext>
          </a:extLst>
        </xdr:cNvPr>
        <xdr:cNvSpPr/>
      </xdr:nvSpPr>
      <xdr:spPr>
        <a:xfrm rot="10800000">
          <a:off x="8442960" y="10334624"/>
          <a:ext cx="952500" cy="1285875"/>
        </a:xfrm>
        <a:prstGeom prst="trapezoid">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twoCellAnchor>
    <xdr:from>
      <xdr:col>4</xdr:col>
      <xdr:colOff>1040130</xdr:colOff>
      <xdr:row>32</xdr:row>
      <xdr:rowOff>807720</xdr:rowOff>
    </xdr:from>
    <xdr:to>
      <xdr:col>4</xdr:col>
      <xdr:colOff>1725930</xdr:colOff>
      <xdr:row>33</xdr:row>
      <xdr:rowOff>381000</xdr:rowOff>
    </xdr:to>
    <xdr:sp macro="" textlink="">
      <xdr:nvSpPr>
        <xdr:cNvPr id="10" name="Oval 9">
          <a:extLst>
            <a:ext uri="{FF2B5EF4-FFF2-40B4-BE49-F238E27FC236}">
              <a16:creationId xmlns:a16="http://schemas.microsoft.com/office/drawing/2014/main" id="{1BA5C4CD-2165-2A24-FC83-70C564E7CC11}"/>
            </a:ext>
            <a:ext uri="{147F2762-F138-4A5C-976F-8EAC2B608ADB}">
              <a16:predDERef xmlns:a16="http://schemas.microsoft.com/office/drawing/2014/main" pred="{A24D5CE8-6DFB-58EE-307D-BD21B195135F}"/>
            </a:ext>
          </a:extLst>
        </xdr:cNvPr>
        <xdr:cNvSpPr/>
      </xdr:nvSpPr>
      <xdr:spPr>
        <a:xfrm>
          <a:off x="8602980" y="11971020"/>
          <a:ext cx="685800" cy="430530"/>
        </a:xfrm>
        <a:prstGeom prst="ellipse">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vertOverflow="clip" horzOverflow="clip" rtlCol="0" anchor="t"/>
        <a:lstStyle/>
        <a:p>
          <a:pPr algn="l"/>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14</xdr:row>
      <xdr:rowOff>66675</xdr:rowOff>
    </xdr:from>
    <xdr:to>
      <xdr:col>3</xdr:col>
      <xdr:colOff>361950</xdr:colOff>
      <xdr:row>15</xdr:row>
      <xdr:rowOff>28575</xdr:rowOff>
    </xdr:to>
    <xdr:sp macro="" textlink="">
      <xdr:nvSpPr>
        <xdr:cNvPr id="2" name="Oval 1">
          <a:extLst>
            <a:ext uri="{FF2B5EF4-FFF2-40B4-BE49-F238E27FC236}">
              <a16:creationId xmlns:a16="http://schemas.microsoft.com/office/drawing/2014/main" id="{53DFAD6C-1FB8-4335-AAF2-076E3893E060}"/>
            </a:ext>
            <a:ext uri="{147F2762-F138-4A5C-976F-8EAC2B608ADB}">
              <a16:predDERef xmlns:a16="http://schemas.microsoft.com/office/drawing/2014/main" pred="{A24D5CE8-6DFB-58EE-307D-BD21B195135F}"/>
            </a:ext>
          </a:extLst>
        </xdr:cNvPr>
        <xdr:cNvSpPr/>
      </xdr:nvSpPr>
      <xdr:spPr>
        <a:xfrm>
          <a:off x="6324600" y="3857625"/>
          <a:ext cx="180975" cy="152400"/>
        </a:xfrm>
        <a:prstGeom prst="ellipse">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twoCellAnchor>
    <xdr:from>
      <xdr:col>3</xdr:col>
      <xdr:colOff>142875</xdr:colOff>
      <xdr:row>12</xdr:row>
      <xdr:rowOff>47625</xdr:rowOff>
    </xdr:from>
    <xdr:to>
      <xdr:col>3</xdr:col>
      <xdr:colOff>390525</xdr:colOff>
      <xdr:row>14</xdr:row>
      <xdr:rowOff>9525</xdr:rowOff>
    </xdr:to>
    <xdr:sp macro="" textlink="">
      <xdr:nvSpPr>
        <xdr:cNvPr id="4" name="Trapezoid 3">
          <a:extLst>
            <a:ext uri="{FF2B5EF4-FFF2-40B4-BE49-F238E27FC236}">
              <a16:creationId xmlns:a16="http://schemas.microsoft.com/office/drawing/2014/main" id="{AC05657E-C490-492F-8722-E35A7A64F9EC}"/>
            </a:ext>
            <a:ext uri="{147F2762-F138-4A5C-976F-8EAC2B608ADB}">
              <a16:predDERef xmlns:a16="http://schemas.microsoft.com/office/drawing/2014/main" pred="{53DFAD6C-1FB8-4335-AAF2-076E3893E060}"/>
            </a:ext>
          </a:extLst>
        </xdr:cNvPr>
        <xdr:cNvSpPr/>
      </xdr:nvSpPr>
      <xdr:spPr>
        <a:xfrm rot="10800000">
          <a:off x="6286500" y="3457575"/>
          <a:ext cx="247650" cy="342900"/>
        </a:xfrm>
        <a:prstGeom prst="trapezoid">
          <a:avLst/>
        </a:prstGeom>
        <a:solidFill>
          <a:srgbClr val="00B0F0"/>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algn="l"/>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44450</xdr:colOff>
      <xdr:row>53</xdr:row>
      <xdr:rowOff>262040</xdr:rowOff>
    </xdr:from>
    <xdr:to>
      <xdr:col>3</xdr:col>
      <xdr:colOff>171449</xdr:colOff>
      <xdr:row>53</xdr:row>
      <xdr:rowOff>262040</xdr:rowOff>
    </xdr:to>
    <xdr:cxnSp macro="">
      <xdr:nvCxnSpPr>
        <xdr:cNvPr id="22" name="Tiesioji rodyklės jungtis 21">
          <a:extLst>
            <a:ext uri="{FF2B5EF4-FFF2-40B4-BE49-F238E27FC236}">
              <a16:creationId xmlns:a16="http://schemas.microsoft.com/office/drawing/2014/main" id="{3A1390AB-0348-4F7B-8787-3AAB011A18F3}"/>
            </a:ext>
            <a:ext uri="{147F2762-F138-4A5C-976F-8EAC2B608ADB}">
              <a16:predDERef xmlns:a16="http://schemas.microsoft.com/office/drawing/2014/main" pred="{9DECD245-6340-43ED-8381-599D38523AF6}"/>
            </a:ext>
          </a:extLst>
        </xdr:cNvPr>
        <xdr:cNvCxnSpPr/>
      </xdr:nvCxnSpPr>
      <xdr:spPr>
        <a:xfrm flipH="1">
          <a:off x="3635375" y="22074290"/>
          <a:ext cx="2098674"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15875</xdr:colOff>
      <xdr:row>43</xdr:row>
      <xdr:rowOff>321733</xdr:rowOff>
    </xdr:from>
    <xdr:to>
      <xdr:col>3</xdr:col>
      <xdr:colOff>142874</xdr:colOff>
      <xdr:row>43</xdr:row>
      <xdr:rowOff>325967</xdr:rowOff>
    </xdr:to>
    <xdr:cxnSp macro="">
      <xdr:nvCxnSpPr>
        <xdr:cNvPr id="23" name="Tiesioji rodyklės jungtis 22">
          <a:extLst>
            <a:ext uri="{FF2B5EF4-FFF2-40B4-BE49-F238E27FC236}">
              <a16:creationId xmlns:a16="http://schemas.microsoft.com/office/drawing/2014/main" id="{2C56C314-104A-4973-A918-5C725EF6F464}"/>
            </a:ext>
            <a:ext uri="{147F2762-F138-4A5C-976F-8EAC2B608ADB}">
              <a16:predDERef xmlns:a16="http://schemas.microsoft.com/office/drawing/2014/main" pred="{3A1390AB-0348-4F7B-8787-3AAB011A18F3}"/>
            </a:ext>
          </a:extLst>
        </xdr:cNvPr>
        <xdr:cNvCxnSpPr/>
      </xdr:nvCxnSpPr>
      <xdr:spPr>
        <a:xfrm flipH="1">
          <a:off x="3606800" y="17542933"/>
          <a:ext cx="2098674" cy="4234"/>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209550</xdr:colOff>
      <xdr:row>42</xdr:row>
      <xdr:rowOff>57150</xdr:rowOff>
    </xdr:from>
    <xdr:to>
      <xdr:col>7</xdr:col>
      <xdr:colOff>76200</xdr:colOff>
      <xdr:row>43</xdr:row>
      <xdr:rowOff>304800</xdr:rowOff>
    </xdr:to>
    <xdr:cxnSp macro="">
      <xdr:nvCxnSpPr>
        <xdr:cNvPr id="25" name="Straight Arrow Connector 24">
          <a:extLst>
            <a:ext uri="{FF2B5EF4-FFF2-40B4-BE49-F238E27FC236}">
              <a16:creationId xmlns:a16="http://schemas.microsoft.com/office/drawing/2014/main" id="{1D89F26E-8A22-438B-A9B8-8D65C193A410}"/>
            </a:ext>
            <a:ext uri="{147F2762-F138-4A5C-976F-8EAC2B608ADB}">
              <a16:predDERef xmlns:a16="http://schemas.microsoft.com/office/drawing/2014/main" pred="{977BCA48-D864-4E89-961E-6BDE056E5288}"/>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953250" y="16954500"/>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5</xdr:col>
      <xdr:colOff>142875</xdr:colOff>
      <xdr:row>52</xdr:row>
      <xdr:rowOff>28575</xdr:rowOff>
    </xdr:from>
    <xdr:to>
      <xdr:col>7</xdr:col>
      <xdr:colOff>9525</xdr:colOff>
      <xdr:row>53</xdr:row>
      <xdr:rowOff>276225</xdr:rowOff>
    </xdr:to>
    <xdr:cxnSp macro="">
      <xdr:nvCxnSpPr>
        <xdr:cNvPr id="26" name="Straight Arrow Connector 25">
          <a:extLst>
            <a:ext uri="{FF2B5EF4-FFF2-40B4-BE49-F238E27FC236}">
              <a16:creationId xmlns:a16="http://schemas.microsoft.com/office/drawing/2014/main" id="{6560CF6C-2F23-4EF1-BDB0-A8543903CCD1}"/>
            </a:ext>
            <a:ext uri="{147F2762-F138-4A5C-976F-8EAC2B608ADB}">
              <a16:predDERef xmlns:a16="http://schemas.microsoft.com/office/drawing/2014/main" pred="{1D89F26E-8A22-438B-A9B8-8D65C193A410}"/>
            </a:ext>
          </a:extLst>
        </xdr:cNvPr>
        <xdr:cNvCxnSpPr>
          <a:cxnSpLocks/>
          <a:extLst>
            <a:ext uri="{5F17804C-33F3-41E3-A699-7DCFA2EF7971}">
              <a16:cxnDERefs xmlns:a16="http://schemas.microsoft.com/office/drawing/2014/main" st="{02D9DFEA-A276-411F-934C-B9083F3C93EB}" end="{00000000-0000-0000-0000-000000000000}"/>
            </a:ext>
          </a:extLst>
        </xdr:cNvCxnSpPr>
      </xdr:nvCxnSpPr>
      <xdr:spPr>
        <a:xfrm flipV="1">
          <a:off x="6886575" y="21516975"/>
          <a:ext cx="2724150" cy="57150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2</xdr:col>
      <xdr:colOff>1362075</xdr:colOff>
      <xdr:row>43</xdr:row>
      <xdr:rowOff>0</xdr:rowOff>
    </xdr:from>
    <xdr:to>
      <xdr:col>5</xdr:col>
      <xdr:colOff>247650</xdr:colOff>
      <xdr:row>43</xdr:row>
      <xdr:rowOff>542925</xdr:rowOff>
    </xdr:to>
    <xdr:sp macro="" textlink="">
      <xdr:nvSpPr>
        <xdr:cNvPr id="27" name="Rectangle 26">
          <a:extLst>
            <a:ext uri="{FF2B5EF4-FFF2-40B4-BE49-F238E27FC236}">
              <a16:creationId xmlns:a16="http://schemas.microsoft.com/office/drawing/2014/main" id="{2A13225A-599B-A042-672A-DBCE1B6C2697}"/>
            </a:ext>
            <a:ext uri="{147F2762-F138-4A5C-976F-8EAC2B608ADB}">
              <a16:predDERef xmlns:a16="http://schemas.microsoft.com/office/drawing/2014/main" pred="{6560CF6C-2F23-4EF1-BDB0-A8543903CCD1}"/>
            </a:ext>
          </a:extLst>
        </xdr:cNvPr>
        <xdr:cNvSpPr/>
      </xdr:nvSpPr>
      <xdr:spPr>
        <a:xfrm>
          <a:off x="4953000" y="17345025"/>
          <a:ext cx="2038350" cy="54292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lt-LT" sz="1100">
              <a:solidFill>
                <a:schemeClr val="lt1"/>
              </a:solidFill>
              <a:latin typeface="+mn-lt"/>
              <a:ea typeface="+mn-lt"/>
              <a:cs typeface="+mn-lt"/>
            </a:rPr>
            <a:t>Užpildyti lentelės "2. CO2 mažinimas" E stulpelio 2.2. dalis</a:t>
          </a:r>
        </a:p>
      </xdr:txBody>
    </xdr:sp>
    <xdr:clientData/>
  </xdr:twoCellAnchor>
  <xdr:twoCellAnchor>
    <xdr:from>
      <xdr:col>2</xdr:col>
      <xdr:colOff>1628775</xdr:colOff>
      <xdr:row>52</xdr:row>
      <xdr:rowOff>304800</xdr:rowOff>
    </xdr:from>
    <xdr:to>
      <xdr:col>5</xdr:col>
      <xdr:colOff>514350</xdr:colOff>
      <xdr:row>54</xdr:row>
      <xdr:rowOff>47625</xdr:rowOff>
    </xdr:to>
    <xdr:sp macro="" textlink="">
      <xdr:nvSpPr>
        <xdr:cNvPr id="28" name="Rectangle 27">
          <a:extLst>
            <a:ext uri="{FF2B5EF4-FFF2-40B4-BE49-F238E27FC236}">
              <a16:creationId xmlns:a16="http://schemas.microsoft.com/office/drawing/2014/main" id="{CEFB384D-80B8-49CE-8A63-D60569F708FF}"/>
            </a:ext>
            <a:ext uri="{147F2762-F138-4A5C-976F-8EAC2B608ADB}">
              <a16:predDERef xmlns:a16="http://schemas.microsoft.com/office/drawing/2014/main" pred="{2A13225A-599B-A042-672A-DBCE1B6C2697}"/>
            </a:ext>
          </a:extLst>
        </xdr:cNvPr>
        <xdr:cNvSpPr/>
      </xdr:nvSpPr>
      <xdr:spPr>
        <a:xfrm>
          <a:off x="5219700" y="21793200"/>
          <a:ext cx="2038350" cy="54292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lt-LT" sz="1100">
              <a:solidFill>
                <a:schemeClr val="lt1"/>
              </a:solidFill>
              <a:latin typeface="+mn-lt"/>
              <a:ea typeface="+mn-lt"/>
              <a:cs typeface="+mn-lt"/>
            </a:rPr>
            <a:t>Užpildyti lentelės "2. CO2 mažinimas" E stulpelio 2.1. dalis</a:t>
          </a:r>
        </a:p>
      </xdr:txBody>
    </xdr:sp>
    <xdr:clientData/>
  </xdr:twoCellAnchor>
  <xdr:twoCellAnchor>
    <xdr:from>
      <xdr:col>2</xdr:col>
      <xdr:colOff>781050</xdr:colOff>
      <xdr:row>39</xdr:row>
      <xdr:rowOff>9525</xdr:rowOff>
    </xdr:from>
    <xdr:to>
      <xdr:col>4</xdr:col>
      <xdr:colOff>257175</xdr:colOff>
      <xdr:row>40</xdr:row>
      <xdr:rowOff>123825</xdr:rowOff>
    </xdr:to>
    <xdr:sp macro="" textlink="">
      <xdr:nvSpPr>
        <xdr:cNvPr id="18" name="Rectangle 1">
          <a:extLst>
            <a:ext uri="{FF2B5EF4-FFF2-40B4-BE49-F238E27FC236}">
              <a16:creationId xmlns:a16="http://schemas.microsoft.com/office/drawing/2014/main" id="{F60C7036-0B28-4F8A-B3AC-111FA4EB6E5B}"/>
            </a:ext>
            <a:ext uri="{147F2762-F138-4A5C-976F-8EAC2B608ADB}">
              <a16:predDERef xmlns:a16="http://schemas.microsoft.com/office/drawing/2014/main" pred="{CEFB384D-80B8-49CE-8A63-D60569F708FF}"/>
            </a:ext>
          </a:extLst>
        </xdr:cNvPr>
        <xdr:cNvSpPr/>
      </xdr:nvSpPr>
      <xdr:spPr>
        <a:xfrm>
          <a:off x="4524375" y="13211175"/>
          <a:ext cx="2038350" cy="762000"/>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1100">
              <a:solidFill>
                <a:schemeClr val="lt1"/>
              </a:solidFill>
              <a:latin typeface="+mn-lt"/>
              <a:ea typeface="+mn-lt"/>
              <a:cs typeface="+mn-lt"/>
            </a:rPr>
            <a:t>Skaičius turi atitikti iki projekto pagaminamos produkicijos kiekį pagal audite pateiktą informaciją.</a:t>
          </a:r>
        </a:p>
      </xdr:txBody>
    </xdr:sp>
    <xdr:clientData/>
  </xdr:twoCellAnchor>
  <xdr:twoCellAnchor>
    <xdr:from>
      <xdr:col>2</xdr:col>
      <xdr:colOff>9525</xdr:colOff>
      <xdr:row>40</xdr:row>
      <xdr:rowOff>123825</xdr:rowOff>
    </xdr:from>
    <xdr:to>
      <xdr:col>2</xdr:col>
      <xdr:colOff>1799696</xdr:colOff>
      <xdr:row>42</xdr:row>
      <xdr:rowOff>114300</xdr:rowOff>
    </xdr:to>
    <xdr:cxnSp macro="">
      <xdr:nvCxnSpPr>
        <xdr:cNvPr id="16" name="Straight Arrow Connector 2">
          <a:extLst>
            <a:ext uri="{FF2B5EF4-FFF2-40B4-BE49-F238E27FC236}">
              <a16:creationId xmlns:a16="http://schemas.microsoft.com/office/drawing/2014/main" id="{694AC1F1-6CA2-4489-8C63-3C0E7F024C4F}"/>
            </a:ext>
            <a:ext uri="{147F2762-F138-4A5C-976F-8EAC2B608ADB}">
              <a16:predDERef xmlns:a16="http://schemas.microsoft.com/office/drawing/2014/main" pred="{F60C7036-0B28-4F8A-B3AC-111FA4EB6E5B}"/>
            </a:ext>
          </a:extLst>
        </xdr:cNvPr>
        <xdr:cNvCxnSpPr>
          <a:cxnSpLocks/>
          <a:stCxn id="18" idx="2"/>
          <a:extLst>
            <a:ext uri="{5F17804C-33F3-41E3-A699-7DCFA2EF7971}">
              <a16:cxnDERefs xmlns:a16="http://schemas.microsoft.com/office/drawing/2014/main" st="{F60C7036-0B28-4F8A-B3AC-111FA4EB6E5B}" end="{00000000-0000-0000-0000-000000000000}"/>
            </a:ext>
          </a:extLst>
        </xdr:cNvCxnSpPr>
      </xdr:nvCxnSpPr>
      <xdr:spPr>
        <a:xfrm flipH="1">
          <a:off x="3745442" y="14083242"/>
          <a:ext cx="1790171" cy="763058"/>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571500</xdr:colOff>
      <xdr:row>10</xdr:row>
      <xdr:rowOff>144779</xdr:rowOff>
    </xdr:from>
    <xdr:to>
      <xdr:col>16</xdr:col>
      <xdr:colOff>371475</xdr:colOff>
      <xdr:row>19</xdr:row>
      <xdr:rowOff>190500</xdr:rowOff>
    </xdr:to>
    <xdr:pic>
      <xdr:nvPicPr>
        <xdr:cNvPr id="4" name="Picture 1">
          <a:extLst>
            <a:ext uri="{FF2B5EF4-FFF2-40B4-BE49-F238E27FC236}">
              <a16:creationId xmlns:a16="http://schemas.microsoft.com/office/drawing/2014/main" id="{CA343777-6E8D-4E3F-A9F1-346705D430F9}"/>
            </a:ext>
          </a:extLst>
        </xdr:cNvPr>
        <xdr:cNvPicPr>
          <a:picLocks noChangeAspect="1"/>
        </xdr:cNvPicPr>
      </xdr:nvPicPr>
      <xdr:blipFill rotWithShape="1">
        <a:blip xmlns:r="http://schemas.openxmlformats.org/officeDocument/2006/relationships" r:embed="rId1"/>
        <a:srcRect l="25786" t="35506" r="23652" b="45917"/>
        <a:stretch/>
      </xdr:blipFill>
      <xdr:spPr>
        <a:xfrm>
          <a:off x="7010400" y="2049779"/>
          <a:ext cx="6162675" cy="23317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1007745</xdr:colOff>
      <xdr:row>7</xdr:row>
      <xdr:rowOff>160020</xdr:rowOff>
    </xdr:from>
    <xdr:ext cx="320040" cy="297180"/>
    <xdr:pic>
      <xdr:nvPicPr>
        <xdr:cNvPr id="74" name="Picture 1">
          <a:extLst>
            <a:ext uri="{FF2B5EF4-FFF2-40B4-BE49-F238E27FC236}">
              <a16:creationId xmlns:a16="http://schemas.microsoft.com/office/drawing/2014/main" id="{868DA510-F2DD-4105-A4FF-D5AAF0721ACD}"/>
            </a:ext>
          </a:extLst>
        </xdr:cNvPr>
        <xdr:cNvPicPr>
          <a:picLocks noChangeAspect="1"/>
        </xdr:cNvPicPr>
      </xdr:nvPicPr>
      <xdr:blipFill>
        <a:blip xmlns:r="http://schemas.openxmlformats.org/officeDocument/2006/relationships" r:embed="rId1"/>
        <a:stretch>
          <a:fillRect/>
        </a:stretch>
      </xdr:blipFill>
      <xdr:spPr>
        <a:xfrm>
          <a:off x="7621905" y="1440180"/>
          <a:ext cx="320040" cy="297180"/>
        </a:xfrm>
        <a:prstGeom prst="rect">
          <a:avLst/>
        </a:prstGeom>
      </xdr:spPr>
    </xdr:pic>
    <xdr:clientData/>
  </xdr:oneCellAnchor>
  <xdr:oneCellAnchor>
    <xdr:from>
      <xdr:col>4</xdr:col>
      <xdr:colOff>1057275</xdr:colOff>
      <xdr:row>8</xdr:row>
      <xdr:rowOff>47625</xdr:rowOff>
    </xdr:from>
    <xdr:ext cx="234315" cy="230505"/>
    <xdr:pic>
      <xdr:nvPicPr>
        <xdr:cNvPr id="75" name="Picture 2">
          <a:extLst>
            <a:ext uri="{FF2B5EF4-FFF2-40B4-BE49-F238E27FC236}">
              <a16:creationId xmlns:a16="http://schemas.microsoft.com/office/drawing/2014/main" id="{B2321321-C9B4-4422-8BB0-18C48CFE1EFD}"/>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8735" y="47625"/>
          <a:ext cx="234315" cy="230505"/>
        </a:xfrm>
        <a:prstGeom prst="rect">
          <a:avLst/>
        </a:prstGeom>
      </xdr:spPr>
    </xdr:pic>
    <xdr:clientData/>
  </xdr:oneCellAnchor>
  <xdr:twoCellAnchor>
    <xdr:from>
      <xdr:col>5</xdr:col>
      <xdr:colOff>822960</xdr:colOff>
      <xdr:row>8</xdr:row>
      <xdr:rowOff>171450</xdr:rowOff>
    </xdr:from>
    <xdr:to>
      <xdr:col>5</xdr:col>
      <xdr:colOff>828675</xdr:colOff>
      <xdr:row>10</xdr:row>
      <xdr:rowOff>22860</xdr:rowOff>
    </xdr:to>
    <xdr:cxnSp macro="">
      <xdr:nvCxnSpPr>
        <xdr:cNvPr id="76" name="Straight Connector 3">
          <a:extLst>
            <a:ext uri="{FF2B5EF4-FFF2-40B4-BE49-F238E27FC236}">
              <a16:creationId xmlns:a16="http://schemas.microsoft.com/office/drawing/2014/main" id="{8ECC18D3-454D-4A6C-AEFA-AADC61BA5F56}"/>
            </a:ext>
            <a:ext uri="{147F2762-F138-4A5C-976F-8EAC2B608ADB}">
              <a16:predDERef xmlns:a16="http://schemas.microsoft.com/office/drawing/2014/main" pred="{F8FF1DB8-00FC-900B-E936-82D6F616FF5A}"/>
            </a:ext>
          </a:extLst>
        </xdr:cNvPr>
        <xdr:cNvCxnSpPr>
          <a:cxnSpLocks/>
        </xdr:cNvCxnSpPr>
      </xdr:nvCxnSpPr>
      <xdr:spPr>
        <a:xfrm flipH="1">
          <a:off x="6164580" y="1634490"/>
          <a:ext cx="5715" cy="21717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830580</xdr:colOff>
      <xdr:row>11</xdr:row>
      <xdr:rowOff>0</xdr:rowOff>
    </xdr:from>
    <xdr:to>
      <xdr:col>5</xdr:col>
      <xdr:colOff>838200</xdr:colOff>
      <xdr:row>11</xdr:row>
      <xdr:rowOff>175260</xdr:rowOff>
    </xdr:to>
    <xdr:cxnSp macro="">
      <xdr:nvCxnSpPr>
        <xdr:cNvPr id="77" name="Straight Connector 4">
          <a:extLst>
            <a:ext uri="{FF2B5EF4-FFF2-40B4-BE49-F238E27FC236}">
              <a16:creationId xmlns:a16="http://schemas.microsoft.com/office/drawing/2014/main" id="{88C5029A-F3A6-4E5A-87CD-30C516A76999}"/>
            </a:ext>
            <a:ext uri="{147F2762-F138-4A5C-976F-8EAC2B608ADB}">
              <a16:predDERef xmlns:a16="http://schemas.microsoft.com/office/drawing/2014/main" pred="{EFA649D5-D444-067E-BA59-434A0531194F}"/>
            </a:ext>
          </a:extLst>
        </xdr:cNvPr>
        <xdr:cNvCxnSpPr>
          <a:cxnSpLocks/>
        </xdr:cNvCxnSpPr>
      </xdr:nvCxnSpPr>
      <xdr:spPr>
        <a:xfrm>
          <a:off x="6172200" y="2011680"/>
          <a:ext cx="7620" cy="17526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824865</xdr:colOff>
      <xdr:row>13</xdr:row>
      <xdr:rowOff>1905</xdr:rowOff>
    </xdr:from>
    <xdr:to>
      <xdr:col>5</xdr:col>
      <xdr:colOff>1249680</xdr:colOff>
      <xdr:row>14</xdr:row>
      <xdr:rowOff>83820</xdr:rowOff>
    </xdr:to>
    <xdr:cxnSp macro="">
      <xdr:nvCxnSpPr>
        <xdr:cNvPr id="78" name="Straight Connector 5">
          <a:extLst>
            <a:ext uri="{FF2B5EF4-FFF2-40B4-BE49-F238E27FC236}">
              <a16:creationId xmlns:a16="http://schemas.microsoft.com/office/drawing/2014/main" id="{05613F61-67F4-4C67-8F20-8C527A58315E}"/>
            </a:ext>
            <a:ext uri="{147F2762-F138-4A5C-976F-8EAC2B608ADB}">
              <a16:predDERef xmlns:a16="http://schemas.microsoft.com/office/drawing/2014/main" pred="{96E1F863-7AE9-4B76-BEBB-D55019635F83}"/>
            </a:ext>
          </a:extLst>
        </xdr:cNvPr>
        <xdr:cNvCxnSpPr>
          <a:cxnSpLocks/>
        </xdr:cNvCxnSpPr>
      </xdr:nvCxnSpPr>
      <xdr:spPr>
        <a:xfrm>
          <a:off x="6166485" y="2379345"/>
          <a:ext cx="424815" cy="26479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125730</xdr:rowOff>
    </xdr:from>
    <xdr:to>
      <xdr:col>6</xdr:col>
      <xdr:colOff>1007745</xdr:colOff>
      <xdr:row>10</xdr:row>
      <xdr:rowOff>68580</xdr:rowOff>
    </xdr:to>
    <xdr:cxnSp macro="">
      <xdr:nvCxnSpPr>
        <xdr:cNvPr id="79" name="Straight Connector 6">
          <a:extLst>
            <a:ext uri="{FF2B5EF4-FFF2-40B4-BE49-F238E27FC236}">
              <a16:creationId xmlns:a16="http://schemas.microsoft.com/office/drawing/2014/main" id="{F175E1FF-B6B9-4E2A-B8ED-3E79A4006474}"/>
            </a:ext>
            <a:ext uri="{147F2762-F138-4A5C-976F-8EAC2B608ADB}">
              <a16:predDERef xmlns:a16="http://schemas.microsoft.com/office/drawing/2014/main" pred="{AD50A1A1-3221-4522-98F2-334C865936EA}"/>
            </a:ext>
          </a:extLst>
        </xdr:cNvPr>
        <xdr:cNvCxnSpPr>
          <a:cxnSpLocks/>
          <a:stCxn id="74" idx="1"/>
          <a:extLst>
            <a:ext uri="{5F17804C-33F3-41E3-A699-7DCFA2EF7971}">
              <a16:cxnDERefs xmlns:a16="http://schemas.microsoft.com/office/drawing/2014/main" st="{0A02FC19-CBD0-A564-C5DC-66856F7653BF}" end="{00000000-0000-0000-0000-000000000000}"/>
            </a:ext>
          </a:extLst>
        </xdr:cNvCxnSpPr>
      </xdr:nvCxnSpPr>
      <xdr:spPr>
        <a:xfrm flipH="1">
          <a:off x="6629400" y="1588770"/>
          <a:ext cx="992505" cy="30861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731520</xdr:colOff>
      <xdr:row>14</xdr:row>
      <xdr:rowOff>83820</xdr:rowOff>
    </xdr:from>
    <xdr:to>
      <xdr:col>5</xdr:col>
      <xdr:colOff>1257300</xdr:colOff>
      <xdr:row>16</xdr:row>
      <xdr:rowOff>0</xdr:rowOff>
    </xdr:to>
    <xdr:cxnSp macro="">
      <xdr:nvCxnSpPr>
        <xdr:cNvPr id="80" name="Straight Connector 7">
          <a:extLst>
            <a:ext uri="{FF2B5EF4-FFF2-40B4-BE49-F238E27FC236}">
              <a16:creationId xmlns:a16="http://schemas.microsoft.com/office/drawing/2014/main" id="{6A566CAA-46B9-4FBC-B586-1237CE30F51E}"/>
            </a:ext>
            <a:ext uri="{147F2762-F138-4A5C-976F-8EAC2B608ADB}">
              <a16:predDERef xmlns:a16="http://schemas.microsoft.com/office/drawing/2014/main" pred="{6DBA083A-5F02-4DD7-9F7D-4FE7FF03AFB3}"/>
            </a:ext>
          </a:extLst>
        </xdr:cNvPr>
        <xdr:cNvCxnSpPr>
          <a:cxnSpLocks/>
        </xdr:cNvCxnSpPr>
      </xdr:nvCxnSpPr>
      <xdr:spPr>
        <a:xfrm flipH="1">
          <a:off x="6073140" y="2644140"/>
          <a:ext cx="525780" cy="28194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1007745</xdr:colOff>
      <xdr:row>7</xdr:row>
      <xdr:rowOff>160020</xdr:rowOff>
    </xdr:from>
    <xdr:ext cx="320040" cy="297180"/>
    <xdr:pic>
      <xdr:nvPicPr>
        <xdr:cNvPr id="2" name="Picture 1">
          <a:extLst>
            <a:ext uri="{FF2B5EF4-FFF2-40B4-BE49-F238E27FC236}">
              <a16:creationId xmlns:a16="http://schemas.microsoft.com/office/drawing/2014/main" id="{01CC6AA7-CA9D-4EA9-98A9-9CC689C69ABC}"/>
            </a:ext>
          </a:extLst>
        </xdr:cNvPr>
        <xdr:cNvPicPr>
          <a:picLocks noChangeAspect="1"/>
        </xdr:cNvPicPr>
      </xdr:nvPicPr>
      <xdr:blipFill>
        <a:blip xmlns:r="http://schemas.openxmlformats.org/officeDocument/2006/relationships" r:embed="rId1"/>
        <a:stretch>
          <a:fillRect/>
        </a:stretch>
      </xdr:blipFill>
      <xdr:spPr>
        <a:xfrm>
          <a:off x="7621905" y="1440180"/>
          <a:ext cx="320040" cy="297180"/>
        </a:xfrm>
        <a:prstGeom prst="rect">
          <a:avLst/>
        </a:prstGeom>
      </xdr:spPr>
    </xdr:pic>
    <xdr:clientData/>
  </xdr:oneCellAnchor>
  <xdr:oneCellAnchor>
    <xdr:from>
      <xdr:col>4</xdr:col>
      <xdr:colOff>1057275</xdr:colOff>
      <xdr:row>8</xdr:row>
      <xdr:rowOff>47625</xdr:rowOff>
    </xdr:from>
    <xdr:ext cx="234315" cy="230505"/>
    <xdr:pic>
      <xdr:nvPicPr>
        <xdr:cNvPr id="3" name="Picture 2">
          <a:extLst>
            <a:ext uri="{FF2B5EF4-FFF2-40B4-BE49-F238E27FC236}">
              <a16:creationId xmlns:a16="http://schemas.microsoft.com/office/drawing/2014/main" id="{5992B564-23E2-4448-A8A8-455BBFCF0884}"/>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5126355" y="1510665"/>
          <a:ext cx="234315" cy="230505"/>
        </a:xfrm>
        <a:prstGeom prst="rect">
          <a:avLst/>
        </a:prstGeom>
      </xdr:spPr>
    </xdr:pic>
    <xdr:clientData/>
  </xdr:oneCellAnchor>
  <xdr:twoCellAnchor>
    <xdr:from>
      <xdr:col>5</xdr:col>
      <xdr:colOff>822960</xdr:colOff>
      <xdr:row>8</xdr:row>
      <xdr:rowOff>171450</xdr:rowOff>
    </xdr:from>
    <xdr:to>
      <xdr:col>5</xdr:col>
      <xdr:colOff>828675</xdr:colOff>
      <xdr:row>10</xdr:row>
      <xdr:rowOff>22860</xdr:rowOff>
    </xdr:to>
    <xdr:cxnSp macro="">
      <xdr:nvCxnSpPr>
        <xdr:cNvPr id="4" name="Straight Connector 3">
          <a:extLst>
            <a:ext uri="{FF2B5EF4-FFF2-40B4-BE49-F238E27FC236}">
              <a16:creationId xmlns:a16="http://schemas.microsoft.com/office/drawing/2014/main" id="{BE7ECB7C-4AEA-47BD-AA10-134D70C8B477}"/>
            </a:ext>
            <a:ext uri="{147F2762-F138-4A5C-976F-8EAC2B608ADB}">
              <a16:predDERef xmlns:a16="http://schemas.microsoft.com/office/drawing/2014/main" pred="{F8FF1DB8-00FC-900B-E936-82D6F616FF5A}"/>
            </a:ext>
          </a:extLst>
        </xdr:cNvPr>
        <xdr:cNvCxnSpPr>
          <a:cxnSpLocks/>
        </xdr:cNvCxnSpPr>
      </xdr:nvCxnSpPr>
      <xdr:spPr>
        <a:xfrm flipH="1">
          <a:off x="6164580" y="1634490"/>
          <a:ext cx="5715" cy="21717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830580</xdr:colOff>
      <xdr:row>11</xdr:row>
      <xdr:rowOff>0</xdr:rowOff>
    </xdr:from>
    <xdr:to>
      <xdr:col>5</xdr:col>
      <xdr:colOff>838200</xdr:colOff>
      <xdr:row>11</xdr:row>
      <xdr:rowOff>175260</xdr:rowOff>
    </xdr:to>
    <xdr:cxnSp macro="">
      <xdr:nvCxnSpPr>
        <xdr:cNvPr id="5" name="Straight Connector 4">
          <a:extLst>
            <a:ext uri="{FF2B5EF4-FFF2-40B4-BE49-F238E27FC236}">
              <a16:creationId xmlns:a16="http://schemas.microsoft.com/office/drawing/2014/main" id="{0362B944-0E81-44E3-9A7D-D63BC8E11392}"/>
            </a:ext>
            <a:ext uri="{147F2762-F138-4A5C-976F-8EAC2B608ADB}">
              <a16:predDERef xmlns:a16="http://schemas.microsoft.com/office/drawing/2014/main" pred="{EFA649D5-D444-067E-BA59-434A0531194F}"/>
            </a:ext>
          </a:extLst>
        </xdr:cNvPr>
        <xdr:cNvCxnSpPr>
          <a:cxnSpLocks/>
        </xdr:cNvCxnSpPr>
      </xdr:nvCxnSpPr>
      <xdr:spPr>
        <a:xfrm>
          <a:off x="6172200" y="2011680"/>
          <a:ext cx="7620" cy="17526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824865</xdr:colOff>
      <xdr:row>13</xdr:row>
      <xdr:rowOff>1905</xdr:rowOff>
    </xdr:from>
    <xdr:to>
      <xdr:col>5</xdr:col>
      <xdr:colOff>1249680</xdr:colOff>
      <xdr:row>14</xdr:row>
      <xdr:rowOff>83820</xdr:rowOff>
    </xdr:to>
    <xdr:cxnSp macro="">
      <xdr:nvCxnSpPr>
        <xdr:cNvPr id="6" name="Straight Connector 5">
          <a:extLst>
            <a:ext uri="{FF2B5EF4-FFF2-40B4-BE49-F238E27FC236}">
              <a16:creationId xmlns:a16="http://schemas.microsoft.com/office/drawing/2014/main" id="{01DE2402-ED5C-418B-9DEA-D71B3918C361}"/>
            </a:ext>
            <a:ext uri="{147F2762-F138-4A5C-976F-8EAC2B608ADB}">
              <a16:predDERef xmlns:a16="http://schemas.microsoft.com/office/drawing/2014/main" pred="{96E1F863-7AE9-4B76-BEBB-D55019635F83}"/>
            </a:ext>
          </a:extLst>
        </xdr:cNvPr>
        <xdr:cNvCxnSpPr>
          <a:cxnSpLocks/>
        </xdr:cNvCxnSpPr>
      </xdr:nvCxnSpPr>
      <xdr:spPr>
        <a:xfrm>
          <a:off x="6166485" y="2379345"/>
          <a:ext cx="424815" cy="26479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15240</xdr:colOff>
      <xdr:row>8</xdr:row>
      <xdr:rowOff>125730</xdr:rowOff>
    </xdr:from>
    <xdr:to>
      <xdr:col>6</xdr:col>
      <xdr:colOff>1007745</xdr:colOff>
      <xdr:row>10</xdr:row>
      <xdr:rowOff>68580</xdr:rowOff>
    </xdr:to>
    <xdr:cxnSp macro="">
      <xdr:nvCxnSpPr>
        <xdr:cNvPr id="7" name="Straight Connector 6">
          <a:extLst>
            <a:ext uri="{FF2B5EF4-FFF2-40B4-BE49-F238E27FC236}">
              <a16:creationId xmlns:a16="http://schemas.microsoft.com/office/drawing/2014/main" id="{82C4FA7C-336C-4189-AEAB-B47FE7D12403}"/>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6629400" y="1588770"/>
          <a:ext cx="992505" cy="30861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731520</xdr:colOff>
      <xdr:row>14</xdr:row>
      <xdr:rowOff>83820</xdr:rowOff>
    </xdr:from>
    <xdr:to>
      <xdr:col>5</xdr:col>
      <xdr:colOff>1257300</xdr:colOff>
      <xdr:row>16</xdr:row>
      <xdr:rowOff>0</xdr:rowOff>
    </xdr:to>
    <xdr:cxnSp macro="">
      <xdr:nvCxnSpPr>
        <xdr:cNvPr id="8" name="Straight Connector 7">
          <a:extLst>
            <a:ext uri="{FF2B5EF4-FFF2-40B4-BE49-F238E27FC236}">
              <a16:creationId xmlns:a16="http://schemas.microsoft.com/office/drawing/2014/main" id="{17B09071-19CB-40DE-AC2A-7628C462A767}"/>
            </a:ext>
            <a:ext uri="{147F2762-F138-4A5C-976F-8EAC2B608ADB}">
              <a16:predDERef xmlns:a16="http://schemas.microsoft.com/office/drawing/2014/main" pred="{6DBA083A-5F02-4DD7-9F7D-4FE7FF03AFB3}"/>
            </a:ext>
          </a:extLst>
        </xdr:cNvPr>
        <xdr:cNvCxnSpPr>
          <a:cxnSpLocks/>
        </xdr:cNvCxnSpPr>
      </xdr:nvCxnSpPr>
      <xdr:spPr>
        <a:xfrm flipH="1">
          <a:off x="6073140" y="2644140"/>
          <a:ext cx="525780" cy="28194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aaa.lrv.lt/uploads/aaa/documents/files/NIR_2022%2004%2015%20FINAL.pdf" TargetMode="External"/><Relationship Id="rId2" Type="http://schemas.openxmlformats.org/officeDocument/2006/relationships/hyperlink" Target="https://e-seimas.lrs.lt/portal/legalAct/lt/TAD/15767120a80711e68987e8320e9a5185/asr" TargetMode="External"/><Relationship Id="rId1" Type="http://schemas.openxmlformats.org/officeDocument/2006/relationships/hyperlink" Target="https://www.e-tar.lt/portal/lt/legalAct/TAR.A3AC13936022/asr"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e-seimas.lrs.lt/portal/legalAct/lt/TAD/15767120a80711e68987e8320e9a5185/asr" TargetMode="External"/><Relationship Id="rId7" Type="http://schemas.openxmlformats.org/officeDocument/2006/relationships/vmlDrawing" Target="../drawings/vmlDrawing1.vm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6" Type="http://schemas.openxmlformats.org/officeDocument/2006/relationships/drawing" Target="../drawings/drawing5.xml"/><Relationship Id="rId5" Type="http://schemas.openxmlformats.org/officeDocument/2006/relationships/printerSettings" Target="../printerSettings/printerSettings6.bin"/><Relationship Id="rId4" Type="http://schemas.openxmlformats.org/officeDocument/2006/relationships/hyperlink" Target="https://klimatas.old.gamta.lt/cms/index?rubricId=b83233ea-a295-4e27-a50d-be1a6f748ae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A1:N18"/>
  <sheetViews>
    <sheetView workbookViewId="0">
      <selection activeCell="O14" sqref="O14"/>
    </sheetView>
  </sheetViews>
  <sheetFormatPr defaultRowHeight="14.4"/>
  <cols>
    <col min="12" max="12" width="2.5546875" customWidth="1"/>
  </cols>
  <sheetData>
    <row r="1" spans="1:14" ht="76.2" customHeight="1">
      <c r="A1" s="9"/>
      <c r="B1" s="10"/>
      <c r="C1" s="243" t="s">
        <v>0</v>
      </c>
      <c r="D1" s="243"/>
      <c r="E1" s="243"/>
      <c r="F1" s="243"/>
      <c r="G1" s="243"/>
      <c r="H1" s="243"/>
      <c r="I1" s="243"/>
      <c r="J1" s="243"/>
      <c r="K1" s="243"/>
      <c r="L1" s="243"/>
    </row>
    <row r="2" spans="1:14">
      <c r="A2" s="244" t="s">
        <v>1</v>
      </c>
      <c r="B2" s="244"/>
      <c r="C2" s="244"/>
      <c r="D2" s="244"/>
      <c r="E2" s="244"/>
      <c r="F2" s="244"/>
      <c r="G2" s="244"/>
      <c r="H2" s="244"/>
      <c r="I2" s="244"/>
      <c r="J2" s="244"/>
      <c r="K2" s="244"/>
      <c r="L2" s="244"/>
      <c r="N2" s="106"/>
    </row>
    <row r="3" spans="1:14" ht="27.75" customHeight="1">
      <c r="A3" s="245" t="s">
        <v>2</v>
      </c>
      <c r="B3" s="245"/>
      <c r="C3" s="245"/>
      <c r="D3" s="245"/>
      <c r="E3" s="245"/>
      <c r="F3" s="245"/>
      <c r="G3" s="245"/>
      <c r="H3" s="245"/>
      <c r="I3" s="245"/>
      <c r="J3" s="245"/>
      <c r="K3" s="245"/>
      <c r="L3" s="245"/>
    </row>
    <row r="4" spans="1:14">
      <c r="A4" s="246" t="s">
        <v>1</v>
      </c>
      <c r="B4" s="246"/>
      <c r="C4" s="246"/>
      <c r="D4" s="246"/>
      <c r="E4" s="246"/>
      <c r="F4" s="246"/>
      <c r="G4" s="246"/>
      <c r="H4" s="246"/>
      <c r="I4" s="246"/>
      <c r="J4" s="246"/>
      <c r="K4" s="246"/>
      <c r="L4" s="246"/>
    </row>
    <row r="5" spans="1:14">
      <c r="A5" s="247" t="s">
        <v>3</v>
      </c>
      <c r="B5" s="247"/>
      <c r="C5" s="247"/>
      <c r="D5" s="247"/>
      <c r="E5" s="247"/>
      <c r="F5" s="247"/>
      <c r="G5" s="247"/>
      <c r="H5" s="247"/>
      <c r="I5" s="247"/>
      <c r="J5" s="247"/>
      <c r="K5" s="247"/>
      <c r="L5" s="247"/>
    </row>
    <row r="6" spans="1:14">
      <c r="A6" s="247" t="s">
        <v>4</v>
      </c>
      <c r="B6" s="247"/>
      <c r="C6" s="247"/>
      <c r="D6" s="247" t="s">
        <v>1</v>
      </c>
      <c r="E6" s="247"/>
      <c r="F6" s="247"/>
      <c r="G6" s="247"/>
      <c r="H6" s="247"/>
      <c r="I6" s="247"/>
      <c r="J6" s="247"/>
      <c r="K6" s="247"/>
      <c r="L6" s="247"/>
    </row>
    <row r="7" spans="1:14">
      <c r="A7" s="247" t="s">
        <v>5</v>
      </c>
      <c r="B7" s="247"/>
      <c r="C7" s="247"/>
      <c r="D7" s="245" t="s">
        <v>1</v>
      </c>
      <c r="E7" s="245"/>
      <c r="F7" s="245"/>
      <c r="G7" s="245"/>
      <c r="H7" s="245"/>
      <c r="I7" s="245"/>
      <c r="J7" s="245"/>
      <c r="K7" s="245"/>
      <c r="L7" s="245"/>
    </row>
    <row r="8" spans="1:14">
      <c r="A8" s="251" t="s">
        <v>1</v>
      </c>
      <c r="B8" s="251"/>
      <c r="C8" s="251"/>
      <c r="D8" s="251"/>
      <c r="E8" s="251"/>
      <c r="F8" s="251"/>
      <c r="G8" s="251"/>
      <c r="H8" s="251"/>
      <c r="I8" s="251"/>
      <c r="J8" s="251"/>
      <c r="K8" s="251"/>
      <c r="L8" s="251"/>
    </row>
    <row r="9" spans="1:14" ht="30.75" customHeight="1">
      <c r="A9" s="248" t="s">
        <v>6</v>
      </c>
      <c r="B9" s="249"/>
      <c r="C9" s="249"/>
      <c r="D9" s="249"/>
      <c r="E9" s="249"/>
      <c r="F9" s="249"/>
      <c r="G9" s="249"/>
      <c r="H9" s="249"/>
      <c r="I9" s="249"/>
      <c r="J9" s="249"/>
      <c r="K9" s="249"/>
      <c r="L9" s="250"/>
    </row>
    <row r="10" spans="1:14" ht="84" customHeight="1">
      <c r="A10" s="230" t="s">
        <v>7</v>
      </c>
      <c r="B10" s="231"/>
      <c r="C10" s="231"/>
      <c r="D10" s="231"/>
      <c r="E10" s="231"/>
      <c r="F10" s="231"/>
      <c r="G10" s="231"/>
      <c r="H10" s="231"/>
      <c r="I10" s="231"/>
      <c r="J10" s="231"/>
      <c r="K10" s="231"/>
      <c r="L10" s="232"/>
    </row>
    <row r="11" spans="1:14" ht="177.6" customHeight="1">
      <c r="A11" s="230" t="s">
        <v>8</v>
      </c>
      <c r="B11" s="231"/>
      <c r="C11" s="231"/>
      <c r="D11" s="231"/>
      <c r="E11" s="231"/>
      <c r="F11" s="231"/>
      <c r="G11" s="231"/>
      <c r="H11" s="231"/>
      <c r="I11" s="231"/>
      <c r="J11" s="231"/>
      <c r="K11" s="231"/>
      <c r="L11" s="232"/>
    </row>
    <row r="12" spans="1:14" ht="62.25" customHeight="1">
      <c r="A12" s="230" t="s">
        <v>9</v>
      </c>
      <c r="B12" s="231"/>
      <c r="C12" s="231"/>
      <c r="D12" s="231"/>
      <c r="E12" s="231"/>
      <c r="F12" s="231"/>
      <c r="G12" s="231"/>
      <c r="H12" s="231"/>
      <c r="I12" s="231"/>
      <c r="J12" s="231"/>
      <c r="K12" s="231"/>
      <c r="L12" s="232"/>
    </row>
    <row r="13" spans="1:14" ht="177.6" customHeight="1">
      <c r="A13" s="230" t="s">
        <v>10</v>
      </c>
      <c r="B13" s="231"/>
      <c r="C13" s="231"/>
      <c r="D13" s="231"/>
      <c r="E13" s="231"/>
      <c r="F13" s="231"/>
      <c r="G13" s="231"/>
      <c r="H13" s="231"/>
      <c r="I13" s="231"/>
      <c r="J13" s="231"/>
      <c r="K13" s="231"/>
      <c r="L13" s="232"/>
    </row>
    <row r="14" spans="1:14" ht="199.95" customHeight="1">
      <c r="A14" s="233" t="s">
        <v>11</v>
      </c>
      <c r="B14" s="233"/>
      <c r="C14" s="233"/>
      <c r="D14" s="233"/>
      <c r="E14" s="233"/>
      <c r="F14" s="233"/>
      <c r="G14" s="233"/>
      <c r="H14" s="233"/>
      <c r="I14" s="233"/>
      <c r="J14" s="233"/>
      <c r="K14" s="233"/>
      <c r="L14" s="233"/>
    </row>
    <row r="15" spans="1:14" ht="48.75" customHeight="1">
      <c r="A15" s="240" t="s">
        <v>12</v>
      </c>
      <c r="B15" s="241"/>
      <c r="C15" s="241"/>
      <c r="D15" s="241"/>
      <c r="E15" s="241"/>
      <c r="F15" s="241"/>
      <c r="G15" s="241"/>
      <c r="H15" s="241"/>
      <c r="I15" s="241"/>
      <c r="J15" s="241"/>
      <c r="K15" s="241"/>
      <c r="L15" s="242"/>
    </row>
    <row r="16" spans="1:14" ht="141" customHeight="1">
      <c r="A16" s="234" t="s">
        <v>13</v>
      </c>
      <c r="B16" s="235"/>
      <c r="C16" s="235"/>
      <c r="D16" s="235"/>
      <c r="E16" s="235"/>
      <c r="F16" s="235"/>
      <c r="G16" s="235"/>
      <c r="H16" s="235"/>
      <c r="I16" s="235"/>
      <c r="J16" s="235"/>
      <c r="K16" s="235"/>
      <c r="L16" s="236"/>
    </row>
    <row r="17" spans="1:12" ht="129.6" customHeight="1">
      <c r="A17" s="237" t="s">
        <v>14</v>
      </c>
      <c r="B17" s="238"/>
      <c r="C17" s="238"/>
      <c r="D17" s="238"/>
      <c r="E17" s="238"/>
      <c r="F17" s="238"/>
      <c r="G17" s="238"/>
      <c r="H17" s="238"/>
      <c r="I17" s="238"/>
      <c r="J17" s="238"/>
      <c r="K17" s="238"/>
      <c r="L17" s="239"/>
    </row>
    <row r="18" spans="1:12" ht="50.4" customHeight="1">
      <c r="A18" s="227" t="s">
        <v>15</v>
      </c>
      <c r="B18" s="228"/>
      <c r="C18" s="228"/>
      <c r="D18" s="228"/>
      <c r="E18" s="228"/>
      <c r="F18" s="228"/>
      <c r="G18" s="228"/>
      <c r="H18" s="228"/>
      <c r="I18" s="228"/>
      <c r="J18" s="228"/>
      <c r="K18" s="228"/>
      <c r="L18" s="229"/>
    </row>
  </sheetData>
  <mergeCells count="20">
    <mergeCell ref="A11:L11"/>
    <mergeCell ref="C1:L1"/>
    <mergeCell ref="A2:L2"/>
    <mergeCell ref="A3:L3"/>
    <mergeCell ref="A4:L4"/>
    <mergeCell ref="A5:L5"/>
    <mergeCell ref="A9:L9"/>
    <mergeCell ref="A10:L10"/>
    <mergeCell ref="A6:C6"/>
    <mergeCell ref="D6:L6"/>
    <mergeCell ref="A7:C7"/>
    <mergeCell ref="D7:L7"/>
    <mergeCell ref="A8:L8"/>
    <mergeCell ref="A18:L18"/>
    <mergeCell ref="A12:L12"/>
    <mergeCell ref="A13:L13"/>
    <mergeCell ref="A14:L14"/>
    <mergeCell ref="A16:L16"/>
    <mergeCell ref="A17:L17"/>
    <mergeCell ref="A15:L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E97D-1B9B-49ED-A532-29A90ED2F54A}">
  <dimension ref="B1:B17"/>
  <sheetViews>
    <sheetView workbookViewId="0">
      <selection activeCell="B24" sqref="B24"/>
    </sheetView>
  </sheetViews>
  <sheetFormatPr defaultRowHeight="14.4"/>
  <cols>
    <col min="1" max="1" width="4" customWidth="1"/>
    <col min="2" max="2" width="183.5546875" customWidth="1"/>
  </cols>
  <sheetData>
    <row r="1" spans="2:2" ht="34.200000000000003" customHeight="1">
      <c r="B1" s="200" t="s">
        <v>251</v>
      </c>
    </row>
    <row r="2" spans="2:2" ht="24.6" customHeight="1">
      <c r="B2" s="161" t="s">
        <v>252</v>
      </c>
    </row>
    <row r="3" spans="2:2">
      <c r="B3" s="161"/>
    </row>
    <row r="4" spans="2:2" ht="104.4" customHeight="1">
      <c r="B4" s="186" t="s">
        <v>253</v>
      </c>
    </row>
    <row r="5" spans="2:2">
      <c r="B5" s="163"/>
    </row>
    <row r="6" spans="2:2" ht="40.200000000000003" customHeight="1">
      <c r="B6" s="186" t="s">
        <v>254</v>
      </c>
    </row>
    <row r="7" spans="2:2">
      <c r="B7" s="162"/>
    </row>
    <row r="8" spans="2:2" ht="25.95" customHeight="1">
      <c r="B8" s="186" t="s">
        <v>255</v>
      </c>
    </row>
    <row r="9" spans="2:2">
      <c r="B9" s="162"/>
    </row>
    <row r="10" spans="2:2" ht="121.95" customHeight="1">
      <c r="B10" s="187" t="s">
        <v>256</v>
      </c>
    </row>
    <row r="11" spans="2:2">
      <c r="B11" s="162"/>
    </row>
    <row r="12" spans="2:2" ht="36.6" customHeight="1">
      <c r="B12" s="186" t="s">
        <v>257</v>
      </c>
    </row>
    <row r="13" spans="2:2">
      <c r="B13" s="162"/>
    </row>
    <row r="14" spans="2:2">
      <c r="B14" s="188" t="s">
        <v>258</v>
      </c>
    </row>
    <row r="15" spans="2:2" ht="13.95" customHeight="1"/>
    <row r="17" spans="2:2" ht="37.799999999999997">
      <c r="B17" s="189" t="s">
        <v>259</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00D4E-AADC-4475-82CD-A6AD0BC95F1F}">
  <dimension ref="C2:H18"/>
  <sheetViews>
    <sheetView workbookViewId="0">
      <selection activeCell="I18" sqref="I18"/>
    </sheetView>
  </sheetViews>
  <sheetFormatPr defaultColWidth="9.109375" defaultRowHeight="14.4"/>
  <cols>
    <col min="1" max="1" width="3.6640625" style="36" customWidth="1"/>
    <col min="2" max="22" width="18.5546875" style="36" customWidth="1"/>
    <col min="23" max="16384" width="9.109375" style="36"/>
  </cols>
  <sheetData>
    <row r="2" spans="3:8">
      <c r="C2" s="164"/>
    </row>
    <row r="4" spans="3:8">
      <c r="C4" s="164"/>
    </row>
    <row r="6" spans="3:8">
      <c r="C6" s="164"/>
    </row>
    <row r="8" spans="3:8">
      <c r="C8" s="164"/>
      <c r="E8" s="183"/>
      <c r="F8" s="183"/>
      <c r="G8" s="183"/>
      <c r="H8" s="183"/>
    </row>
    <row r="9" spans="3:8">
      <c r="E9" s="183"/>
      <c r="F9" s="184" t="s">
        <v>260</v>
      </c>
      <c r="G9" s="183"/>
      <c r="H9" s="184" t="s">
        <v>261</v>
      </c>
    </row>
    <row r="10" spans="3:8">
      <c r="E10" s="183"/>
      <c r="F10" s="185">
        <v>1</v>
      </c>
      <c r="G10" s="183"/>
      <c r="H10" s="183"/>
    </row>
    <row r="11" spans="3:8">
      <c r="E11" s="183"/>
      <c r="F11" s="184" t="s">
        <v>262</v>
      </c>
      <c r="G11" s="183"/>
      <c r="H11" s="183"/>
    </row>
    <row r="12" spans="3:8">
      <c r="E12" s="183"/>
      <c r="F12" s="185">
        <v>1</v>
      </c>
      <c r="G12" s="183"/>
      <c r="H12" s="183"/>
    </row>
    <row r="13" spans="3:8">
      <c r="E13" s="183"/>
      <c r="F13" s="184" t="s">
        <v>263</v>
      </c>
      <c r="G13" s="183"/>
      <c r="H13" s="183"/>
    </row>
    <row r="14" spans="3:8">
      <c r="E14" s="183"/>
      <c r="F14" s="185">
        <v>1</v>
      </c>
      <c r="G14" s="183"/>
      <c r="H14" s="183"/>
    </row>
    <row r="15" spans="3:8">
      <c r="E15" s="183"/>
      <c r="F15" s="183"/>
      <c r="G15" s="184" t="s">
        <v>264</v>
      </c>
      <c r="H15" s="183"/>
    </row>
    <row r="16" spans="3:8">
      <c r="E16" s="183"/>
      <c r="F16" s="185">
        <v>1</v>
      </c>
      <c r="G16" s="183"/>
      <c r="H16" s="183"/>
    </row>
    <row r="17" spans="5:8">
      <c r="E17" s="183"/>
      <c r="F17" s="184" t="s">
        <v>265</v>
      </c>
      <c r="G17" s="183"/>
      <c r="H17" s="183"/>
    </row>
    <row r="18" spans="5:8">
      <c r="E18" s="183"/>
      <c r="F18" s="183"/>
      <c r="G18" s="183"/>
      <c r="H18" s="18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7AC42-4DB2-40DA-B35E-4AB625288BBE}">
  <dimension ref="A1:H15"/>
  <sheetViews>
    <sheetView workbookViewId="0">
      <selection activeCell="C17" sqref="C17"/>
    </sheetView>
  </sheetViews>
  <sheetFormatPr defaultRowHeight="14.4"/>
  <cols>
    <col min="2" max="2" width="14.88671875" customWidth="1"/>
    <col min="3" max="3" width="14.5546875" customWidth="1"/>
    <col min="4" max="4" width="15" customWidth="1"/>
    <col min="5" max="5" width="15.44140625" customWidth="1"/>
    <col min="6" max="6" width="16.44140625" customWidth="1"/>
    <col min="7" max="7" width="14.33203125" customWidth="1"/>
    <col min="8" max="8" width="13.33203125" customWidth="1"/>
  </cols>
  <sheetData>
    <row r="1" spans="1:8" ht="33.6" customHeight="1">
      <c r="A1" s="349" t="s">
        <v>266</v>
      </c>
      <c r="B1" s="349"/>
      <c r="C1" s="349"/>
      <c r="D1" s="349"/>
      <c r="E1" s="349"/>
      <c r="F1" s="349"/>
      <c r="G1" s="349"/>
      <c r="H1" s="349"/>
    </row>
    <row r="2" spans="1:8">
      <c r="A2" s="351" t="s">
        <v>267</v>
      </c>
      <c r="B2" s="351"/>
      <c r="C2" s="351"/>
      <c r="D2" s="351"/>
      <c r="E2" s="351"/>
      <c r="F2" s="351"/>
      <c r="G2" s="351"/>
      <c r="H2" s="351"/>
    </row>
    <row r="3" spans="1:8" ht="68.400000000000006">
      <c r="A3" s="165" t="s">
        <v>17</v>
      </c>
      <c r="B3" s="166" t="s">
        <v>268</v>
      </c>
      <c r="C3" s="165" t="s">
        <v>269</v>
      </c>
      <c r="D3" s="165" t="s">
        <v>270</v>
      </c>
      <c r="E3" s="165" t="s">
        <v>271</v>
      </c>
      <c r="F3" s="165" t="s">
        <v>272</v>
      </c>
      <c r="G3" s="167" t="s">
        <v>273</v>
      </c>
      <c r="H3" s="167" t="s">
        <v>274</v>
      </c>
    </row>
    <row r="4" spans="1:8">
      <c r="A4" s="168">
        <v>1</v>
      </c>
      <c r="B4" s="169" t="s">
        <v>275</v>
      </c>
      <c r="C4" s="170"/>
      <c r="D4" s="170"/>
      <c r="E4" s="170"/>
      <c r="F4" s="170"/>
      <c r="G4" s="171">
        <f>C4+D4</f>
        <v>0</v>
      </c>
      <c r="H4" s="171">
        <f>F4/2</f>
        <v>0</v>
      </c>
    </row>
    <row r="5" spans="1:8">
      <c r="A5" s="168">
        <v>2</v>
      </c>
      <c r="B5" s="169" t="s">
        <v>276</v>
      </c>
      <c r="C5" s="170"/>
      <c r="D5" s="170"/>
      <c r="E5" s="170"/>
      <c r="F5" s="170"/>
      <c r="G5" s="171">
        <f t="shared" ref="G5:G9" si="0">C5+D5</f>
        <v>0</v>
      </c>
      <c r="H5" s="171">
        <f t="shared" ref="H5:H9" si="1">F5/2</f>
        <v>0</v>
      </c>
    </row>
    <row r="6" spans="1:8">
      <c r="A6" s="168">
        <v>3</v>
      </c>
      <c r="B6" s="169" t="s">
        <v>277</v>
      </c>
      <c r="C6" s="170"/>
      <c r="D6" s="170"/>
      <c r="E6" s="170"/>
      <c r="F6" s="170"/>
      <c r="G6" s="171">
        <f t="shared" si="0"/>
        <v>0</v>
      </c>
      <c r="H6" s="171">
        <f t="shared" si="1"/>
        <v>0</v>
      </c>
    </row>
    <row r="7" spans="1:8">
      <c r="A7" s="168">
        <v>4</v>
      </c>
      <c r="B7" s="169" t="s">
        <v>278</v>
      </c>
      <c r="C7" s="170"/>
      <c r="D7" s="170"/>
      <c r="E7" s="170"/>
      <c r="F7" s="170"/>
      <c r="G7" s="171">
        <f t="shared" si="0"/>
        <v>0</v>
      </c>
      <c r="H7" s="171">
        <f t="shared" si="1"/>
        <v>0</v>
      </c>
    </row>
    <row r="8" spans="1:8">
      <c r="A8" s="168" t="s">
        <v>279</v>
      </c>
      <c r="B8" s="169" t="s">
        <v>280</v>
      </c>
      <c r="C8" s="170"/>
      <c r="D8" s="170"/>
      <c r="E8" s="170"/>
      <c r="F8" s="170"/>
      <c r="G8" s="171">
        <f t="shared" si="0"/>
        <v>0</v>
      </c>
      <c r="H8" s="171">
        <f t="shared" si="1"/>
        <v>0</v>
      </c>
    </row>
    <row r="9" spans="1:8">
      <c r="A9" s="168" t="s">
        <v>281</v>
      </c>
      <c r="B9" s="169" t="s">
        <v>282</v>
      </c>
      <c r="C9" s="170"/>
      <c r="D9" s="170"/>
      <c r="E9" s="170"/>
      <c r="F9" s="170"/>
      <c r="G9" s="171">
        <f t="shared" si="0"/>
        <v>0</v>
      </c>
      <c r="H9" s="171">
        <f t="shared" si="1"/>
        <v>0</v>
      </c>
    </row>
    <row r="10" spans="1:8">
      <c r="A10" s="352" t="s">
        <v>283</v>
      </c>
      <c r="B10" s="353"/>
      <c r="C10" s="353"/>
      <c r="D10" s="354"/>
      <c r="E10" s="172">
        <f>SUM(E4:E9)</f>
        <v>0</v>
      </c>
      <c r="F10" s="172">
        <f>SUM(F4:F9)</f>
        <v>0</v>
      </c>
      <c r="G10" s="173">
        <f>SUM(G4:G9)</f>
        <v>0</v>
      </c>
      <c r="H10" s="173">
        <f>SUM(H4:H9)</f>
        <v>0</v>
      </c>
    </row>
    <row r="11" spans="1:8">
      <c r="A11" s="174"/>
      <c r="B11" s="174"/>
      <c r="C11" s="174"/>
      <c r="D11" s="174"/>
      <c r="E11" s="174"/>
      <c r="F11" s="174"/>
      <c r="G11" s="175"/>
      <c r="H11" s="175"/>
    </row>
    <row r="12" spans="1:8">
      <c r="A12" s="176" t="s">
        <v>19</v>
      </c>
      <c r="B12" s="355" t="s">
        <v>284</v>
      </c>
      <c r="C12" s="356"/>
      <c r="D12" s="356"/>
      <c r="E12" s="356"/>
      <c r="F12" s="357"/>
      <c r="G12" s="358" t="str">
        <f>IF((AND(G4&lt;0,ABS(G4)&gt;H4)),"Taip","Ne")</f>
        <v>Ne</v>
      </c>
      <c r="H12" s="359"/>
    </row>
    <row r="13" spans="1:8">
      <c r="A13" s="176" t="s">
        <v>24</v>
      </c>
      <c r="B13" s="355" t="s">
        <v>285</v>
      </c>
      <c r="C13" s="356"/>
      <c r="D13" s="356"/>
      <c r="E13" s="356"/>
      <c r="F13" s="357"/>
      <c r="G13" s="358" t="str">
        <f>IF((AND(G10&lt;0,ABS(G10)&gt;H10)),"Taip","Ne")</f>
        <v>Ne</v>
      </c>
      <c r="H13" s="359"/>
    </row>
    <row r="14" spans="1:8">
      <c r="A14" s="177"/>
      <c r="B14" s="177"/>
      <c r="C14" s="177"/>
      <c r="D14" s="177"/>
      <c r="E14" s="177"/>
      <c r="F14" s="177"/>
      <c r="G14" s="177"/>
      <c r="H14" s="177"/>
    </row>
    <row r="15" spans="1:8" ht="66.599999999999994" customHeight="1">
      <c r="A15" s="350" t="s">
        <v>286</v>
      </c>
      <c r="B15" s="350"/>
      <c r="C15" s="350"/>
      <c r="D15" s="350"/>
      <c r="E15" s="350"/>
      <c r="F15" s="350"/>
      <c r="G15" s="350"/>
      <c r="H15" s="350"/>
    </row>
  </sheetData>
  <mergeCells count="8">
    <mergeCell ref="A1:H1"/>
    <mergeCell ref="A15:H15"/>
    <mergeCell ref="A2:H2"/>
    <mergeCell ref="A10:D10"/>
    <mergeCell ref="B12:F12"/>
    <mergeCell ref="G12:H12"/>
    <mergeCell ref="B13:F13"/>
    <mergeCell ref="G13:H1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2519D-4A48-414D-8FF0-09ABAAF411CF}">
  <dimension ref="B1:B17"/>
  <sheetViews>
    <sheetView topLeftCell="A12" workbookViewId="0">
      <selection activeCell="C6" sqref="C6"/>
    </sheetView>
  </sheetViews>
  <sheetFormatPr defaultRowHeight="14.4"/>
  <cols>
    <col min="1" max="1" width="4.5546875" customWidth="1"/>
    <col min="2" max="2" width="143.88671875" customWidth="1"/>
  </cols>
  <sheetData>
    <row r="1" spans="2:2" ht="36" customHeight="1">
      <c r="B1" s="200" t="s">
        <v>251</v>
      </c>
    </row>
    <row r="2" spans="2:2" ht="27.6" customHeight="1">
      <c r="B2" s="187" t="s">
        <v>287</v>
      </c>
    </row>
    <row r="3" spans="2:2">
      <c r="B3" s="187"/>
    </row>
    <row r="4" spans="2:2" ht="16.95" customHeight="1">
      <c r="B4" s="192" t="s">
        <v>288</v>
      </c>
    </row>
    <row r="5" spans="2:2">
      <c r="B5" s="193"/>
    </row>
    <row r="6" spans="2:2" ht="50.4" customHeight="1">
      <c r="B6" s="192" t="s">
        <v>289</v>
      </c>
    </row>
    <row r="7" spans="2:2">
      <c r="B7" s="194"/>
    </row>
    <row r="8" spans="2:2" ht="39.6" customHeight="1">
      <c r="B8" s="186" t="s">
        <v>290</v>
      </c>
    </row>
    <row r="9" spans="2:2">
      <c r="B9" s="191"/>
    </row>
    <row r="10" spans="2:2" ht="154.19999999999999" customHeight="1">
      <c r="B10" s="190" t="s">
        <v>291</v>
      </c>
    </row>
    <row r="11" spans="2:2">
      <c r="B11" s="191"/>
    </row>
    <row r="12" spans="2:2" ht="38.4" customHeight="1">
      <c r="B12" s="191" t="s">
        <v>292</v>
      </c>
    </row>
    <row r="13" spans="2:2">
      <c r="B13" s="191"/>
    </row>
    <row r="14" spans="2:2">
      <c r="B14" s="190" t="s">
        <v>293</v>
      </c>
    </row>
    <row r="15" spans="2:2" ht="14.4" customHeight="1">
      <c r="B15" s="195"/>
    </row>
    <row r="16" spans="2:2">
      <c r="B16" s="196"/>
    </row>
    <row r="17" spans="2:2" ht="45.6">
      <c r="B17" s="197" t="s">
        <v>294</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998C9-FE8C-42AC-B858-9B6C1A6B6DE4}">
  <dimension ref="C2:I19"/>
  <sheetViews>
    <sheetView workbookViewId="0">
      <selection activeCell="H27" sqref="H26:H27"/>
    </sheetView>
  </sheetViews>
  <sheetFormatPr defaultColWidth="9.109375" defaultRowHeight="14.4"/>
  <cols>
    <col min="1" max="1" width="3.6640625" style="36" customWidth="1"/>
    <col min="2" max="22" width="18.5546875" style="36" customWidth="1"/>
    <col min="23" max="16384" width="9.109375" style="36"/>
  </cols>
  <sheetData>
    <row r="2" spans="3:9">
      <c r="C2" s="164"/>
    </row>
    <row r="4" spans="3:9">
      <c r="C4" s="164"/>
    </row>
    <row r="6" spans="3:9">
      <c r="C6" s="164"/>
    </row>
    <row r="7" spans="3:9">
      <c r="D7" s="183"/>
      <c r="E7" s="183"/>
      <c r="F7" s="183"/>
      <c r="G7" s="183"/>
      <c r="H7" s="183"/>
      <c r="I7" s="183"/>
    </row>
    <row r="8" spans="3:9">
      <c r="C8" s="164"/>
      <c r="D8" s="183"/>
      <c r="E8" s="183"/>
      <c r="F8" s="183"/>
      <c r="G8" s="183"/>
      <c r="H8" s="183"/>
      <c r="I8" s="183"/>
    </row>
    <row r="9" spans="3:9">
      <c r="D9" s="183"/>
      <c r="E9" s="183"/>
      <c r="F9" s="184" t="s">
        <v>260</v>
      </c>
      <c r="G9" s="183"/>
      <c r="H9" s="184" t="s">
        <v>261</v>
      </c>
      <c r="I9" s="183"/>
    </row>
    <row r="10" spans="3:9">
      <c r="D10" s="183"/>
      <c r="E10" s="183"/>
      <c r="F10" s="185">
        <v>1</v>
      </c>
      <c r="G10" s="183"/>
      <c r="H10" s="183"/>
      <c r="I10" s="183"/>
    </row>
    <row r="11" spans="3:9">
      <c r="D11" s="183"/>
      <c r="E11" s="183"/>
      <c r="F11" s="184" t="s">
        <v>262</v>
      </c>
      <c r="G11" s="183"/>
      <c r="H11" s="183"/>
      <c r="I11" s="183"/>
    </row>
    <row r="12" spans="3:9">
      <c r="D12" s="183"/>
      <c r="E12" s="183"/>
      <c r="F12" s="185">
        <v>1</v>
      </c>
      <c r="G12" s="183"/>
      <c r="H12" s="183"/>
      <c r="I12" s="183"/>
    </row>
    <row r="13" spans="3:9">
      <c r="D13" s="183"/>
      <c r="E13" s="183"/>
      <c r="F13" s="184" t="s">
        <v>263</v>
      </c>
      <c r="G13" s="183"/>
      <c r="H13" s="183"/>
      <c r="I13" s="183"/>
    </row>
    <row r="14" spans="3:9">
      <c r="D14" s="183"/>
      <c r="E14" s="183"/>
      <c r="F14" s="185">
        <v>1</v>
      </c>
      <c r="G14" s="183"/>
      <c r="H14" s="183"/>
      <c r="I14" s="183"/>
    </row>
    <row r="15" spans="3:9">
      <c r="D15" s="183"/>
      <c r="E15" s="183"/>
      <c r="F15" s="183"/>
      <c r="G15" s="184" t="s">
        <v>264</v>
      </c>
      <c r="H15" s="183"/>
      <c r="I15" s="183"/>
    </row>
    <row r="16" spans="3:9">
      <c r="D16" s="183"/>
      <c r="E16" s="183"/>
      <c r="F16" s="185">
        <v>1</v>
      </c>
      <c r="G16" s="183"/>
      <c r="H16" s="183"/>
      <c r="I16" s="183"/>
    </row>
    <row r="17" spans="4:9">
      <c r="D17" s="183"/>
      <c r="E17" s="183"/>
      <c r="F17" s="184" t="s">
        <v>265</v>
      </c>
      <c r="G17" s="183"/>
      <c r="H17" s="183"/>
      <c r="I17" s="183"/>
    </row>
    <row r="18" spans="4:9">
      <c r="D18" s="183"/>
      <c r="E18" s="183"/>
      <c r="F18" s="183"/>
      <c r="G18" s="183"/>
      <c r="H18" s="183"/>
      <c r="I18" s="183"/>
    </row>
    <row r="19" spans="4:9">
      <c r="D19" s="183"/>
      <c r="E19" s="183"/>
      <c r="F19" s="183"/>
      <c r="G19" s="183"/>
      <c r="H19" s="183"/>
      <c r="I19" s="183"/>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D6168-6479-41FC-B154-87DA6110CC7F}">
  <dimension ref="B1:I35"/>
  <sheetViews>
    <sheetView workbookViewId="0">
      <selection activeCell="K6" sqref="K6"/>
    </sheetView>
  </sheetViews>
  <sheetFormatPr defaultRowHeight="14.4"/>
  <cols>
    <col min="1" max="1" width="3.6640625" customWidth="1"/>
    <col min="3" max="3" width="15.88671875" customWidth="1"/>
    <col min="4" max="4" width="14.44140625" customWidth="1"/>
    <col min="5" max="5" width="16.5546875" customWidth="1"/>
    <col min="6" max="6" width="13.5546875" customWidth="1"/>
    <col min="7" max="7" width="15.109375" customWidth="1"/>
    <col min="8" max="8" width="15.5546875" customWidth="1"/>
    <col min="9" max="9" width="15.33203125" customWidth="1"/>
  </cols>
  <sheetData>
    <row r="1" spans="2:9" ht="28.2" customHeight="1">
      <c r="B1" s="365" t="s">
        <v>266</v>
      </c>
      <c r="C1" s="365"/>
      <c r="D1" s="365"/>
      <c r="E1" s="365"/>
      <c r="F1" s="365"/>
      <c r="G1" s="365"/>
      <c r="H1" s="365"/>
      <c r="I1" s="365"/>
    </row>
    <row r="2" spans="2:9">
      <c r="B2" s="351" t="s">
        <v>295</v>
      </c>
      <c r="C2" s="351"/>
      <c r="D2" s="351"/>
      <c r="E2" s="351"/>
      <c r="F2" s="351"/>
      <c r="G2" s="351"/>
      <c r="H2" s="351"/>
      <c r="I2" s="351"/>
    </row>
    <row r="3" spans="2:9" ht="68.400000000000006">
      <c r="B3" s="165" t="s">
        <v>17</v>
      </c>
      <c r="C3" s="166" t="s">
        <v>268</v>
      </c>
      <c r="D3" s="165" t="s">
        <v>269</v>
      </c>
      <c r="E3" s="165" t="s">
        <v>270</v>
      </c>
      <c r="F3" s="165" t="s">
        <v>271</v>
      </c>
      <c r="G3" s="165" t="s">
        <v>272</v>
      </c>
      <c r="H3" s="167" t="s">
        <v>273</v>
      </c>
      <c r="I3" s="167" t="s">
        <v>274</v>
      </c>
    </row>
    <row r="4" spans="2:9">
      <c r="B4" s="168">
        <v>1</v>
      </c>
      <c r="C4" s="169" t="s">
        <v>275</v>
      </c>
      <c r="D4" s="170"/>
      <c r="E4" s="170"/>
      <c r="F4" s="170"/>
      <c r="G4" s="170"/>
      <c r="H4" s="171">
        <f>D4+E4</f>
        <v>0</v>
      </c>
      <c r="I4" s="171">
        <f>G4/2</f>
        <v>0</v>
      </c>
    </row>
    <row r="5" spans="2:9">
      <c r="B5" s="168">
        <v>2</v>
      </c>
      <c r="C5" s="169" t="s">
        <v>276</v>
      </c>
      <c r="D5" s="170"/>
      <c r="E5" s="170"/>
      <c r="F5" s="170"/>
      <c r="G5" s="170"/>
      <c r="H5" s="171">
        <f t="shared" ref="H5:H9" si="0">D5+E5</f>
        <v>0</v>
      </c>
      <c r="I5" s="171">
        <f t="shared" ref="I5:I9" si="1">G5/2</f>
        <v>0</v>
      </c>
    </row>
    <row r="6" spans="2:9">
      <c r="B6" s="168">
        <v>3</v>
      </c>
      <c r="C6" s="169" t="s">
        <v>277</v>
      </c>
      <c r="D6" s="170"/>
      <c r="E6" s="170"/>
      <c r="F6" s="170"/>
      <c r="G6" s="170"/>
      <c r="H6" s="171">
        <f t="shared" si="0"/>
        <v>0</v>
      </c>
      <c r="I6" s="171">
        <f t="shared" si="1"/>
        <v>0</v>
      </c>
    </row>
    <row r="7" spans="2:9">
      <c r="B7" s="168">
        <v>4</v>
      </c>
      <c r="C7" s="169" t="s">
        <v>278</v>
      </c>
      <c r="D7" s="170"/>
      <c r="E7" s="170"/>
      <c r="F7" s="170"/>
      <c r="G7" s="170"/>
      <c r="H7" s="171">
        <f t="shared" si="0"/>
        <v>0</v>
      </c>
      <c r="I7" s="171">
        <f t="shared" si="1"/>
        <v>0</v>
      </c>
    </row>
    <row r="8" spans="2:9">
      <c r="B8" s="168" t="s">
        <v>279</v>
      </c>
      <c r="C8" s="169" t="s">
        <v>280</v>
      </c>
      <c r="D8" s="170"/>
      <c r="E8" s="170"/>
      <c r="F8" s="170"/>
      <c r="G8" s="170"/>
      <c r="H8" s="171">
        <f t="shared" si="0"/>
        <v>0</v>
      </c>
      <c r="I8" s="171">
        <f t="shared" si="1"/>
        <v>0</v>
      </c>
    </row>
    <row r="9" spans="2:9">
      <c r="B9" s="168" t="s">
        <v>281</v>
      </c>
      <c r="C9" s="169" t="s">
        <v>282</v>
      </c>
      <c r="D9" s="170"/>
      <c r="E9" s="170"/>
      <c r="F9" s="170"/>
      <c r="G9" s="170"/>
      <c r="H9" s="171">
        <f t="shared" si="0"/>
        <v>0</v>
      </c>
      <c r="I9" s="171">
        <f t="shared" si="1"/>
        <v>0</v>
      </c>
    </row>
    <row r="10" spans="2:9">
      <c r="B10" s="352" t="s">
        <v>283</v>
      </c>
      <c r="C10" s="353"/>
      <c r="D10" s="353"/>
      <c r="E10" s="354"/>
      <c r="F10" s="172">
        <f>SUM(F4:F9)</f>
        <v>0</v>
      </c>
      <c r="G10" s="172">
        <f>SUM(G4:G9)</f>
        <v>0</v>
      </c>
      <c r="H10" s="173">
        <f>SUM(H4:H9)</f>
        <v>0</v>
      </c>
      <c r="I10" s="173">
        <f>SUM(I4:I9)</f>
        <v>0</v>
      </c>
    </row>
    <row r="11" spans="2:9">
      <c r="B11" s="174"/>
      <c r="C11" s="174"/>
      <c r="D11" s="174"/>
      <c r="E11" s="174"/>
      <c r="F11" s="174"/>
      <c r="G11" s="174"/>
      <c r="H11" s="175"/>
      <c r="I11" s="175"/>
    </row>
    <row r="12" spans="2:9">
      <c r="B12" s="176" t="s">
        <v>19</v>
      </c>
      <c r="C12" s="355" t="s">
        <v>284</v>
      </c>
      <c r="D12" s="356"/>
      <c r="E12" s="356"/>
      <c r="F12" s="356"/>
      <c r="G12" s="357"/>
      <c r="H12" s="358" t="str">
        <f>IF((AND(H4&lt;0,ABS(H4)&gt;I4)),"Taip","Ne")</f>
        <v>Ne</v>
      </c>
      <c r="I12" s="359"/>
    </row>
    <row r="13" spans="2:9">
      <c r="B13" s="176" t="s">
        <v>24</v>
      </c>
      <c r="C13" s="355" t="s">
        <v>285</v>
      </c>
      <c r="D13" s="356"/>
      <c r="E13" s="356"/>
      <c r="F13" s="356"/>
      <c r="G13" s="357"/>
      <c r="H13" s="358" t="str">
        <f>IF((AND(H10&lt;0,ABS(H10)&gt;I10)),"Taip","Ne")</f>
        <v>Ne</v>
      </c>
      <c r="I13" s="359"/>
    </row>
    <row r="14" spans="2:9">
      <c r="B14" s="177"/>
      <c r="C14" s="177"/>
      <c r="D14" s="177"/>
      <c r="E14" s="177"/>
      <c r="F14" s="177"/>
      <c r="G14" s="177"/>
      <c r="H14" s="177"/>
      <c r="I14" s="177"/>
    </row>
    <row r="15" spans="2:9" ht="57" customHeight="1">
      <c r="B15" s="350" t="s">
        <v>286</v>
      </c>
      <c r="C15" s="350"/>
      <c r="D15" s="350"/>
      <c r="E15" s="350"/>
      <c r="F15" s="350"/>
      <c r="G15" s="350"/>
      <c r="H15" s="350"/>
      <c r="I15" s="350"/>
    </row>
    <row r="16" spans="2:9">
      <c r="B16" s="177"/>
      <c r="C16" s="177"/>
      <c r="D16" s="177"/>
      <c r="E16" s="177"/>
      <c r="F16" s="177"/>
      <c r="G16" s="177"/>
      <c r="H16" s="177"/>
      <c r="I16" s="177"/>
    </row>
    <row r="17" spans="2:9">
      <c r="B17" s="351" t="s">
        <v>296</v>
      </c>
      <c r="C17" s="351"/>
      <c r="D17" s="351"/>
      <c r="E17" s="351"/>
      <c r="F17" s="351"/>
      <c r="G17" s="351"/>
      <c r="H17" s="351"/>
      <c r="I17" s="351"/>
    </row>
    <row r="18" spans="2:9">
      <c r="B18" s="363" t="s">
        <v>297</v>
      </c>
      <c r="C18" s="363"/>
      <c r="D18" s="363"/>
      <c r="E18" s="363"/>
      <c r="F18" s="363"/>
      <c r="G18" s="363"/>
      <c r="H18" s="363"/>
      <c r="I18" s="363"/>
    </row>
    <row r="19" spans="2:9">
      <c r="B19" s="364"/>
      <c r="C19" s="364"/>
      <c r="D19" s="364"/>
      <c r="E19" s="364"/>
      <c r="F19" s="364" t="s">
        <v>298</v>
      </c>
      <c r="G19" s="364"/>
      <c r="H19" s="364" t="s">
        <v>299</v>
      </c>
      <c r="I19" s="364"/>
    </row>
    <row r="20" spans="2:9">
      <c r="B20" s="360" t="s">
        <v>300</v>
      </c>
      <c r="C20" s="360"/>
      <c r="D20" s="360"/>
      <c r="E20" s="360"/>
      <c r="F20" s="178">
        <v>2021</v>
      </c>
      <c r="G20" s="178">
        <v>2022</v>
      </c>
      <c r="H20" s="178">
        <v>2021</v>
      </c>
      <c r="I20" s="178">
        <v>2022</v>
      </c>
    </row>
    <row r="21" spans="2:9">
      <c r="B21" s="360" t="s">
        <v>301</v>
      </c>
      <c r="C21" s="360"/>
      <c r="D21" s="360"/>
      <c r="E21" s="360"/>
      <c r="F21" s="178"/>
      <c r="G21" s="178"/>
      <c r="H21" s="178"/>
      <c r="I21" s="178"/>
    </row>
    <row r="22" spans="2:9">
      <c r="B22" s="360" t="s">
        <v>302</v>
      </c>
      <c r="C22" s="360"/>
      <c r="D22" s="360"/>
      <c r="E22" s="360"/>
      <c r="F22" s="178"/>
      <c r="G22" s="178"/>
      <c r="H22" s="178"/>
      <c r="I22" s="178"/>
    </row>
    <row r="23" spans="2:9">
      <c r="B23" s="361" t="s">
        <v>303</v>
      </c>
      <c r="C23" s="361"/>
      <c r="D23" s="361"/>
      <c r="E23" s="361"/>
      <c r="F23" s="179" t="e">
        <f>+ROUND(F21/F22,2)</f>
        <v>#DIV/0!</v>
      </c>
      <c r="G23" s="179" t="e">
        <f>+ROUND(G21/G22,2)</f>
        <v>#DIV/0!</v>
      </c>
      <c r="H23" s="179" t="e">
        <f>+ROUND(H21/H22,2)</f>
        <v>#DIV/0!</v>
      </c>
      <c r="I23" s="179" t="e">
        <f>+ROUND(I21/I22,2)</f>
        <v>#DIV/0!</v>
      </c>
    </row>
    <row r="24" spans="2:9">
      <c r="B24" s="362" t="s">
        <v>304</v>
      </c>
      <c r="C24" s="362"/>
      <c r="D24" s="362"/>
      <c r="E24" s="362"/>
      <c r="F24" s="362"/>
      <c r="G24" s="362"/>
      <c r="H24" s="362"/>
      <c r="I24" s="362"/>
    </row>
    <row r="25" spans="2:9">
      <c r="B25" s="374"/>
      <c r="C25" s="375"/>
      <c r="D25" s="375"/>
      <c r="E25" s="376"/>
      <c r="F25" s="364" t="s">
        <v>298</v>
      </c>
      <c r="G25" s="364"/>
      <c r="H25" s="364" t="s">
        <v>299</v>
      </c>
      <c r="I25" s="364"/>
    </row>
    <row r="26" spans="2:9">
      <c r="B26" s="368" t="s">
        <v>300</v>
      </c>
      <c r="C26" s="369"/>
      <c r="D26" s="369"/>
      <c r="E26" s="370"/>
      <c r="F26" s="178">
        <v>2021</v>
      </c>
      <c r="G26" s="178">
        <v>2022</v>
      </c>
      <c r="H26" s="178">
        <v>2021</v>
      </c>
      <c r="I26" s="178">
        <v>2022</v>
      </c>
    </row>
    <row r="27" spans="2:9">
      <c r="B27" s="368" t="s">
        <v>305</v>
      </c>
      <c r="C27" s="369"/>
      <c r="D27" s="369"/>
      <c r="E27" s="370"/>
      <c r="F27" s="178"/>
      <c r="G27" s="178"/>
      <c r="H27" s="178"/>
      <c r="I27" s="178"/>
    </row>
    <row r="28" spans="2:9">
      <c r="B28" s="368" t="s">
        <v>306</v>
      </c>
      <c r="C28" s="369"/>
      <c r="D28" s="369"/>
      <c r="E28" s="370"/>
      <c r="F28" s="178"/>
      <c r="G28" s="178"/>
      <c r="H28" s="178"/>
      <c r="I28" s="178"/>
    </row>
    <row r="29" spans="2:9">
      <c r="B29" s="368" t="s">
        <v>307</v>
      </c>
      <c r="C29" s="369"/>
      <c r="D29" s="369"/>
      <c r="E29" s="370"/>
      <c r="F29" s="178"/>
      <c r="G29" s="178"/>
      <c r="H29" s="178"/>
      <c r="I29" s="178"/>
    </row>
    <row r="30" spans="2:9">
      <c r="B30" s="371" t="s">
        <v>303</v>
      </c>
      <c r="C30" s="372"/>
      <c r="D30" s="372"/>
      <c r="E30" s="373"/>
      <c r="F30" s="180" t="e">
        <f>ROUND(((F27+F28+F29)/F28),2)</f>
        <v>#DIV/0!</v>
      </c>
      <c r="G30" s="180" t="e">
        <f>ROUND(((G27+G28+G29)/G28),2)</f>
        <v>#DIV/0!</v>
      </c>
      <c r="H30" s="180" t="e">
        <f>ROUND(((H27+H28+H29)/H28),2)</f>
        <v>#DIV/0!</v>
      </c>
      <c r="I30" s="180" t="e">
        <f>ROUND(((I27+I28+I29)/I28),2)</f>
        <v>#DIV/0!</v>
      </c>
    </row>
    <row r="31" spans="2:9">
      <c r="B31" s="181"/>
      <c r="C31" s="181"/>
      <c r="D31" s="181"/>
      <c r="E31" s="181"/>
      <c r="F31" s="181"/>
      <c r="G31" s="181"/>
      <c r="H31" s="181"/>
      <c r="I31" s="181"/>
    </row>
    <row r="32" spans="2:9">
      <c r="B32" s="182" t="s">
        <v>308</v>
      </c>
      <c r="C32" s="366" t="s">
        <v>309</v>
      </c>
      <c r="D32" s="366"/>
      <c r="E32" s="366"/>
      <c r="F32" s="366"/>
      <c r="G32" s="366"/>
      <c r="H32" s="358" t="e">
        <f>IF((AND(F23&gt;7.5,G23&gt;7.5,F30&lt;1,G30&lt;1)),"Taip","Ne")</f>
        <v>#DIV/0!</v>
      </c>
      <c r="I32" s="359"/>
    </row>
    <row r="33" spans="2:9">
      <c r="B33" s="182" t="s">
        <v>310</v>
      </c>
      <c r="C33" s="366" t="s">
        <v>311</v>
      </c>
      <c r="D33" s="366"/>
      <c r="E33" s="366"/>
      <c r="F33" s="366"/>
      <c r="G33" s="366"/>
      <c r="H33" s="358" t="e">
        <f>IF((AND(H23&gt;7.5,I23&gt;7.5,H30&lt;1,I30&lt;1)),"Taip","Ne")</f>
        <v>#DIV/0!</v>
      </c>
      <c r="I33" s="359"/>
    </row>
    <row r="34" spans="2:9">
      <c r="B34" s="177"/>
      <c r="C34" s="177"/>
      <c r="D34" s="177"/>
      <c r="E34" s="177"/>
      <c r="F34" s="177"/>
      <c r="G34" s="177"/>
      <c r="H34" s="177"/>
      <c r="I34" s="177"/>
    </row>
    <row r="35" spans="2:9" ht="39" customHeight="1">
      <c r="B35" s="367" t="s">
        <v>312</v>
      </c>
      <c r="C35" s="367"/>
      <c r="D35" s="367"/>
      <c r="E35" s="367"/>
      <c r="F35" s="367"/>
      <c r="G35" s="367"/>
      <c r="H35" s="367"/>
      <c r="I35" s="367"/>
    </row>
  </sheetData>
  <mergeCells count="31">
    <mergeCell ref="B1:I1"/>
    <mergeCell ref="H32:I32"/>
    <mergeCell ref="C33:G33"/>
    <mergeCell ref="H33:I33"/>
    <mergeCell ref="B35:I35"/>
    <mergeCell ref="B26:E26"/>
    <mergeCell ref="B27:E27"/>
    <mergeCell ref="B28:E28"/>
    <mergeCell ref="B29:E29"/>
    <mergeCell ref="B30:E30"/>
    <mergeCell ref="C32:G32"/>
    <mergeCell ref="B25:E25"/>
    <mergeCell ref="F25:G25"/>
    <mergeCell ref="H25:I25"/>
    <mergeCell ref="B15:I15"/>
    <mergeCell ref="B17:I17"/>
    <mergeCell ref="B21:E21"/>
    <mergeCell ref="B22:E22"/>
    <mergeCell ref="B23:E23"/>
    <mergeCell ref="B24:I24"/>
    <mergeCell ref="B2:I2"/>
    <mergeCell ref="B10:E10"/>
    <mergeCell ref="C12:G12"/>
    <mergeCell ref="H12:I12"/>
    <mergeCell ref="C13:G13"/>
    <mergeCell ref="H13:I13"/>
    <mergeCell ref="B18:I18"/>
    <mergeCell ref="B19:E19"/>
    <mergeCell ref="F19:G19"/>
    <mergeCell ref="H19:I19"/>
    <mergeCell ref="B20:E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E552-E7C0-439C-AE50-C08F21ED6DD1}">
  <dimension ref="B1:P20"/>
  <sheetViews>
    <sheetView zoomScale="90" zoomScaleNormal="90" workbookViewId="0">
      <selection activeCell="C20" sqref="C20:M20"/>
    </sheetView>
  </sheetViews>
  <sheetFormatPr defaultColWidth="8.88671875" defaultRowHeight="12.6"/>
  <cols>
    <col min="1" max="1" width="4.33203125" style="11" customWidth="1"/>
    <col min="2" max="13" width="8.88671875" style="11"/>
    <col min="14" max="14" width="14.5546875" style="11" customWidth="1"/>
    <col min="15" max="15" width="14.44140625" style="11" customWidth="1"/>
    <col min="16" max="16" width="15.6640625" style="11" customWidth="1"/>
    <col min="17" max="16384" width="8.88671875" style="11"/>
  </cols>
  <sheetData>
    <row r="1" spans="2:16" ht="13.2" thickBot="1"/>
    <row r="2" spans="2:16" ht="63" customHeight="1" thickBot="1">
      <c r="B2" s="272" t="s">
        <v>16</v>
      </c>
      <c r="C2" s="273"/>
      <c r="D2" s="273"/>
      <c r="E2" s="273"/>
      <c r="F2" s="273"/>
      <c r="G2" s="273"/>
      <c r="H2" s="273"/>
      <c r="I2" s="273"/>
      <c r="J2" s="273"/>
      <c r="K2" s="273"/>
      <c r="L2" s="273"/>
      <c r="M2" s="273"/>
      <c r="N2" s="273"/>
      <c r="O2" s="273"/>
      <c r="P2" s="274"/>
    </row>
    <row r="3" spans="2:16" ht="15" customHeight="1" thickBot="1">
      <c r="B3" s="35" t="s">
        <v>17</v>
      </c>
      <c r="C3" s="279" t="s">
        <v>18</v>
      </c>
      <c r="D3" s="280"/>
      <c r="E3" s="280"/>
      <c r="F3" s="280"/>
      <c r="G3" s="280"/>
      <c r="H3" s="280"/>
      <c r="I3" s="280"/>
      <c r="J3" s="280"/>
      <c r="K3" s="280"/>
      <c r="L3" s="280"/>
      <c r="M3" s="280"/>
      <c r="N3" s="280"/>
      <c r="O3" s="280"/>
      <c r="P3" s="281"/>
    </row>
    <row r="4" spans="2:16" ht="27.75" customHeight="1" thickBot="1">
      <c r="B4" s="119" t="s">
        <v>19</v>
      </c>
      <c r="C4" s="279" t="s">
        <v>20</v>
      </c>
      <c r="D4" s="280"/>
      <c r="E4" s="280"/>
      <c r="F4" s="280"/>
      <c r="G4" s="280"/>
      <c r="H4" s="280"/>
      <c r="I4" s="280"/>
      <c r="J4" s="280"/>
      <c r="K4" s="280"/>
      <c r="L4" s="280"/>
      <c r="M4" s="280"/>
      <c r="N4" s="280"/>
      <c r="O4" s="280"/>
      <c r="P4" s="122"/>
    </row>
    <row r="5" spans="2:16" ht="27.75" customHeight="1" thickBot="1">
      <c r="B5" s="282"/>
      <c r="C5" s="283"/>
      <c r="D5" s="283"/>
      <c r="E5" s="283"/>
      <c r="F5" s="283"/>
      <c r="G5" s="283"/>
      <c r="H5" s="283"/>
      <c r="I5" s="283"/>
      <c r="J5" s="283"/>
      <c r="K5" s="283"/>
      <c r="L5" s="283"/>
      <c r="M5" s="284"/>
      <c r="N5" s="121" t="s">
        <v>21</v>
      </c>
      <c r="O5" s="107" t="s">
        <v>22</v>
      </c>
      <c r="P5" s="108" t="s">
        <v>23</v>
      </c>
    </row>
    <row r="6" spans="2:16" ht="53.4" customHeight="1" thickBot="1">
      <c r="B6" s="120" t="s">
        <v>24</v>
      </c>
      <c r="C6" s="275" t="s">
        <v>25</v>
      </c>
      <c r="D6" s="276"/>
      <c r="E6" s="276"/>
      <c r="F6" s="276"/>
      <c r="G6" s="276"/>
      <c r="H6" s="276"/>
      <c r="I6" s="276"/>
      <c r="J6" s="276"/>
      <c r="K6" s="276"/>
      <c r="L6" s="276"/>
      <c r="M6" s="277"/>
      <c r="N6" s="139">
        <f>SUM(N7:N12)</f>
        <v>0</v>
      </c>
      <c r="O6" s="139">
        <f t="shared" ref="O6" si="0">SUM(O7:O12)</f>
        <v>0</v>
      </c>
      <c r="P6" s="140">
        <f>SUM(P7:P12)</f>
        <v>0</v>
      </c>
    </row>
    <row r="7" spans="2:16" ht="16.2" customHeight="1">
      <c r="B7" s="109"/>
      <c r="C7" s="278" t="s">
        <v>26</v>
      </c>
      <c r="D7" s="261"/>
      <c r="E7" s="261"/>
      <c r="F7" s="261"/>
      <c r="G7" s="261"/>
      <c r="H7" s="261"/>
      <c r="I7" s="261"/>
      <c r="J7" s="261"/>
      <c r="K7" s="261"/>
      <c r="L7" s="261"/>
      <c r="M7" s="262"/>
      <c r="N7" s="133"/>
      <c r="O7" s="133"/>
      <c r="P7" s="143"/>
    </row>
    <row r="8" spans="2:16" ht="12.75" customHeight="1">
      <c r="B8" s="33"/>
      <c r="C8" s="257" t="s">
        <v>27</v>
      </c>
      <c r="D8" s="258"/>
      <c r="E8" s="258"/>
      <c r="F8" s="258"/>
      <c r="G8" s="258"/>
      <c r="H8" s="258"/>
      <c r="I8" s="258"/>
      <c r="J8" s="258"/>
      <c r="K8" s="258"/>
      <c r="L8" s="258"/>
      <c r="M8" s="259"/>
      <c r="N8" s="134"/>
      <c r="O8" s="134"/>
      <c r="P8" s="144"/>
    </row>
    <row r="9" spans="2:16" ht="12.75" customHeight="1">
      <c r="B9" s="33"/>
      <c r="C9" s="257" t="s">
        <v>27</v>
      </c>
      <c r="D9" s="258"/>
      <c r="E9" s="258"/>
      <c r="F9" s="258"/>
      <c r="G9" s="258"/>
      <c r="H9" s="258"/>
      <c r="I9" s="258"/>
      <c r="J9" s="258"/>
      <c r="K9" s="258"/>
      <c r="L9" s="258"/>
      <c r="M9" s="259"/>
      <c r="N9" s="134"/>
      <c r="O9" s="134"/>
      <c r="P9" s="144"/>
    </row>
    <row r="10" spans="2:16" ht="12.75" customHeight="1">
      <c r="B10" s="33"/>
      <c r="C10" s="266" t="s">
        <v>28</v>
      </c>
      <c r="D10" s="258"/>
      <c r="E10" s="258"/>
      <c r="F10" s="258"/>
      <c r="G10" s="258"/>
      <c r="H10" s="258"/>
      <c r="I10" s="258"/>
      <c r="J10" s="258"/>
      <c r="K10" s="258"/>
      <c r="L10" s="258"/>
      <c r="M10" s="259"/>
      <c r="N10" s="134"/>
      <c r="O10" s="134"/>
      <c r="P10" s="144"/>
    </row>
    <row r="11" spans="2:16" ht="12.75" customHeight="1">
      <c r="B11" s="33"/>
      <c r="C11" s="266" t="s">
        <v>29</v>
      </c>
      <c r="D11" s="258"/>
      <c r="E11" s="258"/>
      <c r="F11" s="258"/>
      <c r="G11" s="258"/>
      <c r="H11" s="258"/>
      <c r="I11" s="258"/>
      <c r="J11" s="258"/>
      <c r="K11" s="258"/>
      <c r="L11" s="258"/>
      <c r="M11" s="259"/>
      <c r="N11" s="134"/>
      <c r="O11" s="134"/>
      <c r="P11" s="144"/>
    </row>
    <row r="12" spans="2:16" ht="13.5" customHeight="1" thickBot="1">
      <c r="B12" s="34"/>
      <c r="C12" s="252" t="s">
        <v>30</v>
      </c>
      <c r="D12" s="253"/>
      <c r="E12" s="253"/>
      <c r="F12" s="253"/>
      <c r="G12" s="253"/>
      <c r="H12" s="253"/>
      <c r="I12" s="253"/>
      <c r="J12" s="253"/>
      <c r="K12" s="253"/>
      <c r="L12" s="253"/>
      <c r="M12" s="254"/>
      <c r="N12" s="135"/>
      <c r="O12" s="135"/>
      <c r="P12" s="145"/>
    </row>
    <row r="13" spans="2:16" ht="13.2" thickBot="1">
      <c r="B13" s="267"/>
      <c r="C13" s="268"/>
      <c r="D13" s="268"/>
      <c r="E13" s="268"/>
      <c r="F13" s="268"/>
      <c r="G13" s="268"/>
      <c r="H13" s="268"/>
      <c r="I13" s="268"/>
      <c r="J13" s="268"/>
      <c r="K13" s="268"/>
      <c r="L13" s="268"/>
      <c r="M13" s="268"/>
      <c r="N13" s="268"/>
      <c r="O13" s="268"/>
      <c r="P13" s="269"/>
    </row>
    <row r="14" spans="2:16" ht="63.75" customHeight="1" thickBot="1">
      <c r="B14" s="35" t="s">
        <v>31</v>
      </c>
      <c r="C14" s="270" t="s">
        <v>32</v>
      </c>
      <c r="D14" s="256"/>
      <c r="E14" s="256"/>
      <c r="F14" s="256"/>
      <c r="G14" s="256"/>
      <c r="H14" s="256"/>
      <c r="I14" s="256"/>
      <c r="J14" s="256"/>
      <c r="K14" s="256"/>
      <c r="L14" s="256"/>
      <c r="M14" s="271"/>
      <c r="N14" s="146" t="s">
        <v>33</v>
      </c>
      <c r="O14" s="141">
        <f t="shared" ref="O14:P14" si="1">SUM(O15:O18)</f>
        <v>0</v>
      </c>
      <c r="P14" s="142">
        <f t="shared" si="1"/>
        <v>0</v>
      </c>
    </row>
    <row r="15" spans="2:16">
      <c r="B15" s="109"/>
      <c r="C15" s="260" t="s">
        <v>34</v>
      </c>
      <c r="D15" s="261"/>
      <c r="E15" s="261"/>
      <c r="F15" s="261"/>
      <c r="G15" s="261"/>
      <c r="H15" s="261"/>
      <c r="I15" s="261"/>
      <c r="J15" s="261"/>
      <c r="K15" s="261"/>
      <c r="L15" s="261"/>
      <c r="M15" s="262"/>
      <c r="N15" s="147" t="s">
        <v>33</v>
      </c>
      <c r="O15" s="133"/>
      <c r="P15" s="143"/>
    </row>
    <row r="16" spans="2:16">
      <c r="B16" s="33"/>
      <c r="C16" s="257" t="s">
        <v>35</v>
      </c>
      <c r="D16" s="258"/>
      <c r="E16" s="258"/>
      <c r="F16" s="258"/>
      <c r="G16" s="258"/>
      <c r="H16" s="258"/>
      <c r="I16" s="258"/>
      <c r="J16" s="258"/>
      <c r="K16" s="258"/>
      <c r="L16" s="258"/>
      <c r="M16" s="259"/>
      <c r="N16" s="148" t="s">
        <v>33</v>
      </c>
      <c r="O16" s="134"/>
      <c r="P16" s="144"/>
    </row>
    <row r="17" spans="2:16" ht="12.75" customHeight="1">
      <c r="B17" s="33"/>
      <c r="C17" s="257" t="s">
        <v>35</v>
      </c>
      <c r="D17" s="258"/>
      <c r="E17" s="258"/>
      <c r="F17" s="258"/>
      <c r="G17" s="258"/>
      <c r="H17" s="258"/>
      <c r="I17" s="258"/>
      <c r="J17" s="258"/>
      <c r="K17" s="258"/>
      <c r="L17" s="258"/>
      <c r="M17" s="259"/>
      <c r="N17" s="148" t="s">
        <v>33</v>
      </c>
      <c r="O17" s="134"/>
      <c r="P17" s="144"/>
    </row>
    <row r="18" spans="2:16" ht="12.75" customHeight="1" thickBot="1">
      <c r="B18" s="34"/>
      <c r="C18" s="252" t="s">
        <v>35</v>
      </c>
      <c r="D18" s="253"/>
      <c r="E18" s="253"/>
      <c r="F18" s="253"/>
      <c r="G18" s="253"/>
      <c r="H18" s="253"/>
      <c r="I18" s="253"/>
      <c r="J18" s="253"/>
      <c r="K18" s="253"/>
      <c r="L18" s="253"/>
      <c r="M18" s="254"/>
      <c r="N18" s="149" t="s">
        <v>33</v>
      </c>
      <c r="O18" s="135"/>
      <c r="P18" s="145"/>
    </row>
    <row r="19" spans="2:16" ht="12.75" customHeight="1" thickBot="1">
      <c r="B19" s="263"/>
      <c r="C19" s="264"/>
      <c r="D19" s="264"/>
      <c r="E19" s="264"/>
      <c r="F19" s="264"/>
      <c r="G19" s="264"/>
      <c r="H19" s="264"/>
      <c r="I19" s="264"/>
      <c r="J19" s="264"/>
      <c r="K19" s="264"/>
      <c r="L19" s="264"/>
      <c r="M19" s="264"/>
      <c r="N19" s="264"/>
      <c r="O19" s="264"/>
      <c r="P19" s="265"/>
    </row>
    <row r="20" spans="2:16" ht="88.5" customHeight="1" thickBot="1">
      <c r="B20" s="35" t="s">
        <v>36</v>
      </c>
      <c r="C20" s="255" t="s">
        <v>37</v>
      </c>
      <c r="D20" s="256"/>
      <c r="E20" s="256"/>
      <c r="F20" s="256"/>
      <c r="G20" s="256"/>
      <c r="H20" s="256"/>
      <c r="I20" s="256"/>
      <c r="J20" s="256"/>
      <c r="K20" s="256"/>
      <c r="L20" s="256"/>
      <c r="M20" s="256"/>
      <c r="N20" s="141" t="e">
        <f>SUM(N7:N9)/N6*100</f>
        <v>#DIV/0!</v>
      </c>
      <c r="O20" s="141" t="e">
        <f t="shared" ref="O20" si="2">SUM(O7:O9)/O6*100</f>
        <v>#DIV/0!</v>
      </c>
      <c r="P20" s="142" t="e">
        <f>SUM(P7:P9)/P6*100</f>
        <v>#DIV/0!</v>
      </c>
    </row>
  </sheetData>
  <mergeCells count="19">
    <mergeCell ref="C9:M9"/>
    <mergeCell ref="B2:P2"/>
    <mergeCell ref="C6:M6"/>
    <mergeCell ref="C7:M7"/>
    <mergeCell ref="C8:M8"/>
    <mergeCell ref="C3:P3"/>
    <mergeCell ref="B5:M5"/>
    <mergeCell ref="C4:O4"/>
    <mergeCell ref="C10:M10"/>
    <mergeCell ref="C11:M11"/>
    <mergeCell ref="C12:M12"/>
    <mergeCell ref="B13:P13"/>
    <mergeCell ref="C14:M14"/>
    <mergeCell ref="C18:M18"/>
    <mergeCell ref="C20:M20"/>
    <mergeCell ref="C16:M16"/>
    <mergeCell ref="C17:M17"/>
    <mergeCell ref="C15:M15"/>
    <mergeCell ref="B19:P19"/>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B275648-C81B-47BE-9472-CD440E7B7B6F}">
          <x14:formula1>
            <xm:f>Lapas1!$C$2:$C$3</xm:f>
          </x14:formula1>
          <xm:sqref>P4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964A-9646-4776-9FAB-044DD852FC93}">
  <dimension ref="B1:K34"/>
  <sheetViews>
    <sheetView topLeftCell="A16" workbookViewId="0">
      <selection activeCell="D27" sqref="D27"/>
    </sheetView>
  </sheetViews>
  <sheetFormatPr defaultRowHeight="14.4"/>
  <cols>
    <col min="1" max="1" width="4.6640625" customWidth="1"/>
    <col min="3" max="3" width="65.88671875" customWidth="1"/>
    <col min="4" max="4" width="33.6640625" customWidth="1"/>
    <col min="5" max="5" width="46" customWidth="1"/>
  </cols>
  <sheetData>
    <row r="1" spans="2:9" ht="15" thickBot="1"/>
    <row r="2" spans="2:9" ht="49.95" customHeight="1" thickBot="1">
      <c r="B2" s="293" t="s">
        <v>38</v>
      </c>
      <c r="C2" s="294"/>
      <c r="D2" s="294"/>
      <c r="E2" s="295"/>
    </row>
    <row r="3" spans="2:9" ht="95.4" customHeight="1">
      <c r="B3" s="29" t="s">
        <v>17</v>
      </c>
      <c r="C3" s="25" t="s">
        <v>39</v>
      </c>
      <c r="D3" s="25" t="s">
        <v>40</v>
      </c>
      <c r="E3" s="30" t="s">
        <v>41</v>
      </c>
    </row>
    <row r="4" spans="2:9" ht="18.600000000000001" customHeight="1">
      <c r="B4" s="31" t="s">
        <v>42</v>
      </c>
      <c r="C4" s="26" t="s">
        <v>43</v>
      </c>
      <c r="D4" s="104">
        <f>SUM(D5:D12)</f>
        <v>0</v>
      </c>
      <c r="E4" s="89" t="e">
        <f>SUM(E5:E12)</f>
        <v>#DIV/0!</v>
      </c>
      <c r="G4" s="12"/>
      <c r="H4" s="12"/>
      <c r="I4" s="12"/>
    </row>
    <row r="5" spans="2:9" ht="18.600000000000001" customHeight="1">
      <c r="B5" s="31" t="s">
        <v>44</v>
      </c>
      <c r="C5" s="27" t="s">
        <v>45</v>
      </c>
      <c r="D5" s="28">
        <f>'Skaičiavimo lentelė'!D13</f>
        <v>0</v>
      </c>
      <c r="E5" s="32" t="e">
        <f>'Skaičiavimo lentelė'!H52</f>
        <v>#DIV/0!</v>
      </c>
      <c r="G5" s="12"/>
      <c r="H5" s="12"/>
      <c r="I5" s="12"/>
    </row>
    <row r="6" spans="2:9" ht="24.75" customHeight="1">
      <c r="B6" s="31" t="s">
        <v>46</v>
      </c>
      <c r="C6" s="27" t="s">
        <v>47</v>
      </c>
      <c r="D6" s="28">
        <f>'Skaičiavimo lentelė'!D14</f>
        <v>0</v>
      </c>
      <c r="E6" s="32" t="e">
        <f>'Skaičiavimo lentelė'!I52</f>
        <v>#DIV/0!</v>
      </c>
      <c r="G6" s="12"/>
      <c r="H6" s="12"/>
      <c r="I6" s="12"/>
    </row>
    <row r="7" spans="2:9" ht="18.600000000000001" customHeight="1">
      <c r="B7" s="31" t="s">
        <v>48</v>
      </c>
      <c r="C7" s="27" t="s">
        <v>49</v>
      </c>
      <c r="D7" s="28">
        <f>'Skaičiavimo lentelė'!D15</f>
        <v>0</v>
      </c>
      <c r="E7" s="32" t="e">
        <f>'Skaičiavimo lentelė'!J52</f>
        <v>#DIV/0!</v>
      </c>
      <c r="G7" s="12"/>
      <c r="H7" s="12"/>
      <c r="I7" s="12"/>
    </row>
    <row r="8" spans="2:9" ht="18.600000000000001" customHeight="1">
      <c r="B8" s="31" t="s">
        <v>50</v>
      </c>
      <c r="C8" s="27" t="s">
        <v>51</v>
      </c>
      <c r="D8" s="28">
        <f>'Skaičiavimo lentelė'!D16</f>
        <v>0</v>
      </c>
      <c r="E8" s="32" t="e">
        <f>'Skaičiavimo lentelė'!K52</f>
        <v>#DIV/0!</v>
      </c>
      <c r="G8" s="12"/>
      <c r="H8" s="12"/>
      <c r="I8" s="12"/>
    </row>
    <row r="9" spans="2:9" ht="18.600000000000001" customHeight="1">
      <c r="B9" s="31" t="s">
        <v>52</v>
      </c>
      <c r="C9" s="27" t="s">
        <v>53</v>
      </c>
      <c r="D9" s="28">
        <f>'Skaičiavimo lentelė'!D17</f>
        <v>0</v>
      </c>
      <c r="E9" s="32" t="e">
        <f>'Skaičiavimo lentelė'!L52</f>
        <v>#DIV/0!</v>
      </c>
      <c r="G9" s="12"/>
      <c r="H9" s="12"/>
      <c r="I9" s="12"/>
    </row>
    <row r="10" spans="2:9" ht="18.600000000000001" customHeight="1">
      <c r="B10" s="31" t="s">
        <v>54</v>
      </c>
      <c r="C10" s="27" t="s">
        <v>55</v>
      </c>
      <c r="D10" s="28">
        <f>'Skaičiavimo lentelė'!D18</f>
        <v>0</v>
      </c>
      <c r="E10" s="32" t="e">
        <f>'Skaičiavimo lentelė'!M52</f>
        <v>#DIV/0!</v>
      </c>
      <c r="G10" s="12"/>
      <c r="H10" s="12"/>
      <c r="I10" s="12"/>
    </row>
    <row r="11" spans="2:9" ht="18.600000000000001" customHeight="1">
      <c r="B11" s="31" t="s">
        <v>56</v>
      </c>
      <c r="C11" s="27" t="s">
        <v>57</v>
      </c>
      <c r="D11" s="28">
        <f>'Skaičiavimo lentelė'!D19</f>
        <v>0</v>
      </c>
      <c r="E11" s="32" t="e">
        <f>'Skaičiavimo lentelė'!N52</f>
        <v>#DIV/0!</v>
      </c>
      <c r="G11" s="12"/>
      <c r="H11" s="12"/>
      <c r="I11" s="12"/>
    </row>
    <row r="12" spans="2:9" ht="18.600000000000001" customHeight="1">
      <c r="B12" s="31" t="s">
        <v>58</v>
      </c>
      <c r="C12" s="27" t="s">
        <v>59</v>
      </c>
      <c r="D12" s="28">
        <f>'Skaičiavimo lentelė'!D20</f>
        <v>0</v>
      </c>
      <c r="E12" s="32" t="e">
        <f>'Skaičiavimo lentelė'!O52</f>
        <v>#DIV/0!</v>
      </c>
      <c r="G12" s="12"/>
      <c r="H12" s="12"/>
      <c r="I12" s="12"/>
    </row>
    <row r="13" spans="2:9" ht="31.95" customHeight="1" thickBot="1">
      <c r="B13" s="123"/>
      <c r="C13" s="124" t="s">
        <v>60</v>
      </c>
      <c r="D13" s="125"/>
      <c r="E13" s="126"/>
    </row>
    <row r="14" spans="2:9" ht="18.600000000000001" customHeight="1">
      <c r="B14" s="118" t="s">
        <v>61</v>
      </c>
      <c r="C14" s="127" t="s">
        <v>43</v>
      </c>
      <c r="D14" s="128">
        <f>SUM(D15:D22)</f>
        <v>0</v>
      </c>
      <c r="E14" s="129" t="e">
        <f>SUM(E15:E22)</f>
        <v>#DIV/0!</v>
      </c>
    </row>
    <row r="15" spans="2:9" ht="18.600000000000001" customHeight="1">
      <c r="B15" s="31" t="s">
        <v>62</v>
      </c>
      <c r="C15" s="27" t="s">
        <v>45</v>
      </c>
      <c r="D15" s="28">
        <f>'Skaičiavimo lentelė'!D26</f>
        <v>0</v>
      </c>
      <c r="E15" s="32" t="e">
        <f>'Skaičiavimo lentelė'!H42</f>
        <v>#DIV/0!</v>
      </c>
    </row>
    <row r="16" spans="2:9" ht="27" customHeight="1">
      <c r="B16" s="31" t="s">
        <v>63</v>
      </c>
      <c r="C16" s="27" t="s">
        <v>64</v>
      </c>
      <c r="D16" s="28">
        <f>'Skaičiavimo lentelė'!D27</f>
        <v>0</v>
      </c>
      <c r="E16" s="32" t="e">
        <f>'Skaičiavimo lentelė'!I42</f>
        <v>#DIV/0!</v>
      </c>
    </row>
    <row r="17" spans="2:11" ht="18.600000000000001" customHeight="1">
      <c r="B17" s="31" t="s">
        <v>65</v>
      </c>
      <c r="C17" s="27" t="s">
        <v>49</v>
      </c>
      <c r="D17" s="28">
        <f>'Skaičiavimo lentelė'!D28</f>
        <v>0</v>
      </c>
      <c r="E17" s="32" t="e">
        <f>'Skaičiavimo lentelė'!J42</f>
        <v>#DIV/0!</v>
      </c>
    </row>
    <row r="18" spans="2:11" ht="18.600000000000001" customHeight="1">
      <c r="B18" s="31" t="s">
        <v>66</v>
      </c>
      <c r="C18" s="27" t="s">
        <v>51</v>
      </c>
      <c r="D18" s="28">
        <f>'Skaičiavimo lentelė'!D29</f>
        <v>0</v>
      </c>
      <c r="E18" s="32" t="e">
        <f>'Skaičiavimo lentelė'!K42</f>
        <v>#DIV/0!</v>
      </c>
    </row>
    <row r="19" spans="2:11" ht="18.600000000000001" customHeight="1">
      <c r="B19" s="31" t="s">
        <v>67</v>
      </c>
      <c r="C19" s="27" t="s">
        <v>53</v>
      </c>
      <c r="D19" s="28">
        <f>'Skaičiavimo lentelė'!D30</f>
        <v>0</v>
      </c>
      <c r="E19" s="32" t="e">
        <f>'Skaičiavimo lentelė'!L42</f>
        <v>#DIV/0!</v>
      </c>
    </row>
    <row r="20" spans="2:11" ht="18.600000000000001" customHeight="1">
      <c r="B20" s="31" t="s">
        <v>68</v>
      </c>
      <c r="C20" s="27" t="s">
        <v>55</v>
      </c>
      <c r="D20" s="28">
        <f>'Skaičiavimo lentelė'!D31</f>
        <v>0</v>
      </c>
      <c r="E20" s="32" t="e">
        <f>'Skaičiavimo lentelė'!M42</f>
        <v>#DIV/0!</v>
      </c>
    </row>
    <row r="21" spans="2:11" ht="18.600000000000001" customHeight="1">
      <c r="B21" s="31" t="s">
        <v>69</v>
      </c>
      <c r="C21" s="27" t="s">
        <v>57</v>
      </c>
      <c r="D21" s="28">
        <f>'Skaičiavimo lentelė'!D32</f>
        <v>0</v>
      </c>
      <c r="E21" s="32" t="e">
        <f>'Skaičiavimo lentelė'!N42</f>
        <v>#DIV/0!</v>
      </c>
    </row>
    <row r="22" spans="2:11" ht="18.600000000000001" customHeight="1" thickBot="1">
      <c r="B22" s="123" t="s">
        <v>70</v>
      </c>
      <c r="C22" s="105" t="s">
        <v>59</v>
      </c>
      <c r="D22" s="131">
        <f>'Skaičiavimo lentelė'!D33</f>
        <v>0</v>
      </c>
      <c r="E22" s="32" t="e">
        <f>'Skaičiavimo lentelė'!O42</f>
        <v>#DIV/0!</v>
      </c>
    </row>
    <row r="23" spans="2:11" ht="42" customHeight="1" thickBot="1">
      <c r="B23" s="290" t="s">
        <v>71</v>
      </c>
      <c r="C23" s="291"/>
      <c r="D23" s="292"/>
      <c r="E23" s="130" t="e">
        <f>(D14/D4)*100</f>
        <v>#DIV/0!</v>
      </c>
    </row>
    <row r="24" spans="2:11" ht="42" customHeight="1" thickBot="1">
      <c r="B24" s="299" t="s">
        <v>72</v>
      </c>
      <c r="C24" s="300"/>
      <c r="D24" s="301"/>
      <c r="E24" s="160">
        <f>D4-D14</f>
        <v>0</v>
      </c>
    </row>
    <row r="25" spans="2:11" ht="42" customHeight="1" thickBot="1">
      <c r="B25" s="302"/>
      <c r="C25" s="302"/>
      <c r="D25" s="302"/>
      <c r="E25" s="302"/>
      <c r="F25" s="302"/>
      <c r="G25" s="302"/>
      <c r="H25" s="302"/>
    </row>
    <row r="26" spans="2:11" ht="42" customHeight="1" thickBot="1">
      <c r="B26" s="303" t="s">
        <v>73</v>
      </c>
      <c r="C26" s="304"/>
      <c r="D26" s="305"/>
    </row>
    <row r="27" spans="2:11" ht="61.5" customHeight="1" thickBot="1">
      <c r="B27" s="132" t="s">
        <v>74</v>
      </c>
      <c r="C27" s="132" t="s">
        <v>75</v>
      </c>
      <c r="D27" s="138">
        <f>D14</f>
        <v>0</v>
      </c>
      <c r="K27" s="8"/>
    </row>
    <row r="28" spans="2:11" ht="36.75" customHeight="1" thickBot="1">
      <c r="B28" s="132" t="s">
        <v>76</v>
      </c>
      <c r="C28" s="136" t="s">
        <v>77</v>
      </c>
      <c r="D28" s="156"/>
    </row>
    <row r="29" spans="2:11" ht="67.95" customHeight="1" thickBot="1">
      <c r="B29" s="288" t="s">
        <v>78</v>
      </c>
      <c r="C29" s="289"/>
      <c r="D29" s="137" t="e">
        <f>(D27/D28)</f>
        <v>#DIV/0!</v>
      </c>
    </row>
    <row r="31" spans="2:11" ht="15" thickBot="1"/>
    <row r="32" spans="2:11" ht="78.75" customHeight="1" thickBot="1">
      <c r="B32" s="296" t="s">
        <v>79</v>
      </c>
      <c r="C32" s="297"/>
      <c r="D32" s="298"/>
    </row>
    <row r="33" spans="2:4" ht="67.5" customHeight="1" thickBot="1">
      <c r="B33" s="296" t="s">
        <v>80</v>
      </c>
      <c r="C33" s="297"/>
      <c r="D33" s="298"/>
    </row>
    <row r="34" spans="2:4" ht="39" customHeight="1" thickBot="1">
      <c r="B34" s="285" t="s">
        <v>81</v>
      </c>
      <c r="C34" s="286"/>
      <c r="D34" s="287"/>
    </row>
  </sheetData>
  <mergeCells count="9">
    <mergeCell ref="B34:D34"/>
    <mergeCell ref="B29:C29"/>
    <mergeCell ref="B23:D23"/>
    <mergeCell ref="B2:E2"/>
    <mergeCell ref="B32:D32"/>
    <mergeCell ref="B33:D33"/>
    <mergeCell ref="B24:D24"/>
    <mergeCell ref="B25:H25"/>
    <mergeCell ref="B26:D26"/>
  </mergeCells>
  <conditionalFormatting sqref="E23:E24">
    <cfRule type="cellIs" dxfId="0" priority="7" operator="lessThan">
      <formula>30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375E-FE06-4BD0-9DA3-3F85501B2C4F}">
  <dimension ref="B1:D14"/>
  <sheetViews>
    <sheetView topLeftCell="A3" workbookViewId="0">
      <selection activeCell="D4" sqref="D4"/>
    </sheetView>
  </sheetViews>
  <sheetFormatPr defaultRowHeight="14.4"/>
  <cols>
    <col min="1" max="1" width="4.6640625" customWidth="1"/>
    <col min="2" max="2" width="7.5546875" customWidth="1"/>
    <col min="3" max="3" width="80.33203125" customWidth="1"/>
    <col min="4" max="4" width="40.33203125" customWidth="1"/>
  </cols>
  <sheetData>
    <row r="1" spans="2:4" ht="15" thickBot="1"/>
    <row r="2" spans="2:4" ht="45" customHeight="1">
      <c r="B2" s="306" t="s">
        <v>82</v>
      </c>
      <c r="C2" s="307"/>
      <c r="D2" s="308"/>
    </row>
    <row r="3" spans="2:4" ht="81.599999999999994" customHeight="1">
      <c r="B3" s="38" t="s">
        <v>83</v>
      </c>
      <c r="C3" s="39" t="s">
        <v>84</v>
      </c>
      <c r="D3" s="40" t="s">
        <v>85</v>
      </c>
    </row>
    <row r="4" spans="2:4" ht="24" customHeight="1">
      <c r="B4" s="41" t="s">
        <v>86</v>
      </c>
      <c r="C4" s="13" t="s">
        <v>43</v>
      </c>
      <c r="D4" s="226">
        <f>SUM(D5:D12)</f>
        <v>0</v>
      </c>
    </row>
    <row r="5" spans="2:4" ht="24" customHeight="1">
      <c r="B5" s="41" t="s">
        <v>87</v>
      </c>
      <c r="C5" s="27" t="s">
        <v>45</v>
      </c>
      <c r="D5" s="42">
        <f>'Skaičiavimo lentelė'!H34</f>
        <v>0</v>
      </c>
    </row>
    <row r="6" spans="2:4" ht="24" customHeight="1">
      <c r="B6" s="41" t="s">
        <v>88</v>
      </c>
      <c r="C6" s="27" t="s">
        <v>47</v>
      </c>
      <c r="D6" s="42">
        <f>'Skaičiavimo lentelė'!I34</f>
        <v>0</v>
      </c>
    </row>
    <row r="7" spans="2:4" ht="24" customHeight="1">
      <c r="B7" s="43" t="s">
        <v>89</v>
      </c>
      <c r="C7" s="27" t="s">
        <v>90</v>
      </c>
      <c r="D7" s="44">
        <f>'Skaičiavimo lentelė'!J34</f>
        <v>0</v>
      </c>
    </row>
    <row r="8" spans="2:4" ht="24" customHeight="1">
      <c r="B8" s="43" t="s">
        <v>91</v>
      </c>
      <c r="C8" s="27" t="s">
        <v>92</v>
      </c>
      <c r="D8" s="44">
        <f>'Skaičiavimo lentelė'!K34</f>
        <v>0</v>
      </c>
    </row>
    <row r="9" spans="2:4" ht="24" customHeight="1">
      <c r="B9" s="43" t="s">
        <v>93</v>
      </c>
      <c r="C9" s="27" t="s">
        <v>94</v>
      </c>
      <c r="D9" s="44">
        <f>'Skaičiavimo lentelė'!L34</f>
        <v>0</v>
      </c>
    </row>
    <row r="10" spans="2:4" ht="24" customHeight="1">
      <c r="B10" s="43" t="s">
        <v>95</v>
      </c>
      <c r="C10" s="105" t="s">
        <v>96</v>
      </c>
      <c r="D10" s="44">
        <f>'Skaičiavimo lentelė'!M34</f>
        <v>0</v>
      </c>
    </row>
    <row r="11" spans="2:4" ht="24" customHeight="1">
      <c r="B11" s="43" t="s">
        <v>97</v>
      </c>
      <c r="C11" s="105" t="s">
        <v>98</v>
      </c>
      <c r="D11" s="44">
        <f>'Skaičiavimo lentelė'!N34</f>
        <v>0</v>
      </c>
    </row>
    <row r="12" spans="2:4" ht="24" customHeight="1">
      <c r="B12" s="45" t="s">
        <v>99</v>
      </c>
      <c r="C12" s="46" t="s">
        <v>100</v>
      </c>
      <c r="D12" s="47">
        <f>'Skaičiavimo lentelė'!O34</f>
        <v>0</v>
      </c>
    </row>
    <row r="14" spans="2:4">
      <c r="C14" s="49" t="s">
        <v>101</v>
      </c>
    </row>
  </sheetData>
  <mergeCells count="1">
    <mergeCell ref="B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9E11C-A232-4D2F-864B-844D6B42597F}">
  <dimension ref="A2:P56"/>
  <sheetViews>
    <sheetView topLeftCell="A30" zoomScale="90" zoomScaleNormal="90" workbookViewId="0">
      <selection activeCell="C49" sqref="C49"/>
    </sheetView>
  </sheetViews>
  <sheetFormatPr defaultColWidth="8.88671875" defaultRowHeight="12.75" customHeight="1"/>
  <cols>
    <col min="1" max="1" width="39.44140625" style="11" customWidth="1"/>
    <col min="2" max="2" width="16.6640625" style="11" customWidth="1"/>
    <col min="3" max="3" width="29.5546875" style="11" customWidth="1"/>
    <col min="4" max="4" width="8.88671875" style="11" bestFit="1" customWidth="1"/>
    <col min="5" max="6" width="8.88671875" style="11"/>
    <col min="7" max="7" width="34" style="11" customWidth="1"/>
    <col min="8" max="15" width="17.88671875" style="11" customWidth="1"/>
    <col min="16" max="16384" width="8.88671875" style="11"/>
  </cols>
  <sheetData>
    <row r="2" spans="1:16" ht="15" customHeight="1">
      <c r="A2" s="95" t="s">
        <v>102</v>
      </c>
      <c r="B2" s="16"/>
      <c r="C2" s="16"/>
      <c r="F2" s="51"/>
      <c r="G2" s="53" t="s">
        <v>103</v>
      </c>
    </row>
    <row r="3" spans="1:16" ht="15" customHeight="1">
      <c r="A3" s="92" t="s">
        <v>104</v>
      </c>
      <c r="B3" s="17"/>
      <c r="C3" s="17"/>
      <c r="F3" s="51" t="s">
        <v>105</v>
      </c>
      <c r="G3" s="96" t="s">
        <v>106</v>
      </c>
    </row>
    <row r="4" spans="1:16" ht="15.75" customHeight="1">
      <c r="A4" s="93" t="s">
        <v>107</v>
      </c>
      <c r="B4" s="18"/>
      <c r="C4" s="18"/>
      <c r="F4" s="51"/>
      <c r="G4" s="96" t="s">
        <v>108</v>
      </c>
    </row>
    <row r="5" spans="1:16" ht="15.75" customHeight="1">
      <c r="A5" s="94" t="s">
        <v>109</v>
      </c>
      <c r="B5" s="19"/>
      <c r="C5" s="19"/>
      <c r="F5" s="51" t="s">
        <v>110</v>
      </c>
      <c r="G5" s="96" t="s">
        <v>111</v>
      </c>
    </row>
    <row r="6" spans="1:16" ht="12.6">
      <c r="F6" s="51"/>
      <c r="G6" s="52"/>
    </row>
    <row r="7" spans="1:16" ht="19.5" customHeight="1">
      <c r="A7" s="309" t="s">
        <v>112</v>
      </c>
      <c r="B7" s="310"/>
      <c r="C7" s="310"/>
    </row>
    <row r="8" spans="1:16" ht="50.4" customHeight="1">
      <c r="A8" s="310" t="s">
        <v>113</v>
      </c>
      <c r="B8" s="310"/>
      <c r="C8" s="310"/>
    </row>
    <row r="9" spans="1:16" ht="48" customHeight="1">
      <c r="A9" s="311" t="s">
        <v>114</v>
      </c>
      <c r="B9" s="311"/>
      <c r="C9" s="311"/>
    </row>
    <row r="10" spans="1:16" ht="12.6">
      <c r="F10" s="15"/>
      <c r="G10" s="15"/>
      <c r="H10" s="15"/>
      <c r="I10" s="15"/>
      <c r="J10" s="15"/>
      <c r="K10" s="15"/>
      <c r="L10" s="15"/>
      <c r="M10" s="15"/>
      <c r="N10" s="15"/>
      <c r="O10" s="15"/>
      <c r="P10" s="15"/>
    </row>
    <row r="11" spans="1:16" ht="7.5" customHeight="1" thickBot="1">
      <c r="F11" s="15"/>
      <c r="G11" s="23"/>
      <c r="H11" s="14"/>
      <c r="I11" s="14"/>
      <c r="J11" s="14"/>
      <c r="K11" s="14"/>
      <c r="L11" s="14"/>
      <c r="M11" s="14"/>
      <c r="N11" s="14"/>
      <c r="O11" s="14"/>
      <c r="P11" s="15"/>
    </row>
    <row r="12" spans="1:16" ht="73.5" customHeight="1" thickBot="1">
      <c r="A12" s="312" t="s">
        <v>115</v>
      </c>
      <c r="B12" s="313"/>
      <c r="C12" s="314"/>
      <c r="D12" s="83" t="s">
        <v>116</v>
      </c>
      <c r="F12" s="15"/>
      <c r="G12" s="198" t="s">
        <v>117</v>
      </c>
      <c r="H12" s="78" t="s">
        <v>118</v>
      </c>
      <c r="I12" s="78" t="s">
        <v>119</v>
      </c>
      <c r="J12" s="78" t="s">
        <v>120</v>
      </c>
      <c r="K12" s="78" t="s">
        <v>121</v>
      </c>
      <c r="L12" s="78" t="s">
        <v>122</v>
      </c>
      <c r="M12" s="78" t="s">
        <v>123</v>
      </c>
      <c r="N12" s="78" t="s">
        <v>124</v>
      </c>
      <c r="O12" s="78" t="s">
        <v>125</v>
      </c>
      <c r="P12" s="15"/>
    </row>
    <row r="13" spans="1:16" ht="39.75" customHeight="1">
      <c r="A13" s="66" t="s">
        <v>126</v>
      </c>
      <c r="B13" s="84" t="s">
        <v>127</v>
      </c>
      <c r="C13" s="223">
        <f>H13</f>
        <v>0</v>
      </c>
      <c r="D13" s="224">
        <f>(C13*Lapas3!E18)</f>
        <v>0</v>
      </c>
      <c r="F13" s="15"/>
      <c r="G13" s="86" t="s">
        <v>128</v>
      </c>
      <c r="H13" s="60"/>
      <c r="I13" s="60"/>
      <c r="J13" s="60"/>
      <c r="K13" s="60"/>
      <c r="L13" s="85"/>
      <c r="M13" s="85"/>
      <c r="N13" s="85"/>
      <c r="O13" s="60"/>
      <c r="P13" s="15"/>
    </row>
    <row r="14" spans="1:16" ht="37.799999999999997">
      <c r="A14" s="158" t="s">
        <v>129</v>
      </c>
      <c r="B14" s="55" t="s">
        <v>127</v>
      </c>
      <c r="C14" s="224">
        <f>I13</f>
        <v>0</v>
      </c>
      <c r="D14" s="224">
        <f>(C14*Lapas3!E17)</f>
        <v>0</v>
      </c>
      <c r="F14" s="15"/>
      <c r="G14" s="24"/>
      <c r="H14" s="15"/>
      <c r="I14" s="15"/>
      <c r="J14" s="15"/>
      <c r="K14" s="15"/>
      <c r="L14" s="15"/>
      <c r="M14" s="15"/>
      <c r="N14" s="15"/>
      <c r="O14" s="15"/>
      <c r="P14" s="15"/>
    </row>
    <row r="15" spans="1:16" ht="27.75" customHeight="1">
      <c r="A15" s="54" t="s">
        <v>120</v>
      </c>
      <c r="B15" s="55" t="s">
        <v>127</v>
      </c>
      <c r="C15" s="224">
        <f>J13</f>
        <v>0</v>
      </c>
      <c r="D15" s="224">
        <f>(C15*Lapas3!G30)</f>
        <v>0</v>
      </c>
      <c r="F15" s="15"/>
      <c r="G15" s="24"/>
      <c r="H15" s="15"/>
      <c r="I15" s="15"/>
      <c r="J15" s="15"/>
      <c r="K15" s="15"/>
      <c r="L15" s="15"/>
      <c r="M15" s="15"/>
      <c r="N15" s="15"/>
      <c r="O15" s="15"/>
      <c r="P15" s="15"/>
    </row>
    <row r="16" spans="1:16" ht="25.2">
      <c r="A16" s="54" t="s">
        <v>130</v>
      </c>
      <c r="B16" s="55" t="s">
        <v>127</v>
      </c>
      <c r="C16" s="224">
        <f>K13</f>
        <v>0</v>
      </c>
      <c r="D16" s="224">
        <f>(C16*Lapas3!E20)</f>
        <v>0</v>
      </c>
      <c r="F16" s="15"/>
      <c r="G16" s="24"/>
      <c r="H16" s="15"/>
      <c r="I16" s="15"/>
      <c r="J16" s="15"/>
      <c r="K16" s="15"/>
      <c r="L16" s="15"/>
      <c r="M16" s="15"/>
      <c r="N16" s="15"/>
      <c r="O16" s="15"/>
      <c r="P16" s="15"/>
    </row>
    <row r="17" spans="1:16" ht="25.2">
      <c r="A17" s="54" t="s">
        <v>131</v>
      </c>
      <c r="B17" s="55" t="s">
        <v>127</v>
      </c>
      <c r="C17" s="224">
        <f>L13</f>
        <v>0</v>
      </c>
      <c r="D17" s="224">
        <f>(C17*Lapas3!E25)</f>
        <v>0</v>
      </c>
      <c r="F17" s="24"/>
      <c r="G17" s="15"/>
      <c r="H17" s="15"/>
      <c r="I17" s="15"/>
      <c r="J17" s="15"/>
      <c r="K17" s="15"/>
      <c r="L17" s="15"/>
      <c r="M17" s="15"/>
      <c r="N17" s="15"/>
      <c r="O17" s="15"/>
      <c r="P17" s="15"/>
    </row>
    <row r="18" spans="1:16" ht="12.6">
      <c r="A18" s="54" t="s">
        <v>132</v>
      </c>
      <c r="B18" s="55" t="s">
        <v>127</v>
      </c>
      <c r="C18" s="224">
        <f>M13</f>
        <v>0</v>
      </c>
      <c r="D18" s="224">
        <f>(C18*Lapas3!E22)</f>
        <v>0</v>
      </c>
      <c r="F18" s="24"/>
      <c r="G18" s="15"/>
      <c r="H18" s="15"/>
      <c r="I18" s="15"/>
      <c r="J18" s="15"/>
      <c r="K18" s="15"/>
      <c r="L18" s="15"/>
      <c r="M18" s="15"/>
      <c r="N18" s="15"/>
      <c r="O18" s="15"/>
      <c r="P18" s="15"/>
    </row>
    <row r="19" spans="1:16" ht="25.2">
      <c r="A19" s="54" t="s">
        <v>133</v>
      </c>
      <c r="B19" s="55" t="s">
        <v>127</v>
      </c>
      <c r="C19" s="224">
        <f>N13</f>
        <v>0</v>
      </c>
      <c r="D19" s="224">
        <f>(C19*Lapas3!E18)</f>
        <v>0</v>
      </c>
      <c r="F19" s="24"/>
      <c r="G19" s="15"/>
      <c r="H19" s="15"/>
      <c r="I19" s="15"/>
      <c r="J19" s="15"/>
      <c r="K19" s="15"/>
      <c r="L19" s="15"/>
      <c r="M19" s="15"/>
      <c r="N19" s="15"/>
      <c r="O19" s="15"/>
      <c r="P19" s="15"/>
    </row>
    <row r="20" spans="1:16" ht="25.2">
      <c r="A20" s="54" t="s">
        <v>134</v>
      </c>
      <c r="B20" s="55" t="s">
        <v>127</v>
      </c>
      <c r="C20" s="224">
        <f>O13</f>
        <v>0</v>
      </c>
      <c r="D20" s="224">
        <f>(C20*Lapas3!E24)</f>
        <v>0</v>
      </c>
      <c r="F20" s="15"/>
      <c r="G20" s="24"/>
      <c r="H20" s="15"/>
      <c r="I20" s="15"/>
      <c r="J20" s="15"/>
      <c r="K20" s="15"/>
      <c r="L20" s="15"/>
      <c r="M20" s="15"/>
      <c r="N20" s="15"/>
      <c r="O20" s="15"/>
      <c r="P20" s="15"/>
    </row>
    <row r="21" spans="1:16" ht="26.25" customHeight="1">
      <c r="A21" s="56" t="s">
        <v>135</v>
      </c>
      <c r="B21" s="57" t="s">
        <v>136</v>
      </c>
      <c r="C21" s="87">
        <f>SUM(D13:D20)</f>
        <v>0</v>
      </c>
      <c r="D21" s="225"/>
      <c r="F21" s="15"/>
      <c r="G21" s="15"/>
      <c r="H21" s="15"/>
      <c r="I21" s="15"/>
      <c r="J21" s="15"/>
      <c r="K21" s="15"/>
      <c r="L21" s="15"/>
      <c r="M21" s="15"/>
      <c r="N21" s="15"/>
      <c r="O21" s="15"/>
      <c r="P21" s="15"/>
    </row>
    <row r="22" spans="1:16" ht="27.75" customHeight="1">
      <c r="A22" s="56" t="s">
        <v>137</v>
      </c>
      <c r="B22" s="55" t="s">
        <v>127</v>
      </c>
      <c r="C22" s="87">
        <f>SUM(C13:C20)</f>
        <v>0</v>
      </c>
      <c r="D22" s="225"/>
      <c r="F22" s="15"/>
      <c r="G22" s="15"/>
      <c r="H22" s="15"/>
      <c r="I22" s="15"/>
      <c r="J22" s="15"/>
      <c r="K22" s="15"/>
      <c r="L22" s="15"/>
      <c r="M22" s="15"/>
      <c r="N22" s="15"/>
      <c r="O22" s="48"/>
      <c r="P22" s="48"/>
    </row>
    <row r="23" spans="1:16" ht="12.75" customHeight="1">
      <c r="F23" s="48"/>
      <c r="G23" s="48"/>
      <c r="H23" s="48"/>
      <c r="I23" s="48"/>
      <c r="J23" s="48"/>
      <c r="K23" s="48"/>
      <c r="L23" s="48"/>
      <c r="M23" s="48"/>
      <c r="N23" s="48"/>
      <c r="O23" s="48"/>
      <c r="P23" s="48"/>
    </row>
    <row r="24" spans="1:16" ht="13.2" thickBot="1">
      <c r="A24" s="320"/>
      <c r="B24" s="320"/>
      <c r="C24" s="320"/>
      <c r="F24" s="15"/>
      <c r="G24" s="15"/>
      <c r="H24" s="15"/>
      <c r="I24" s="15"/>
      <c r="J24" s="15"/>
      <c r="K24" s="15"/>
      <c r="L24" s="15"/>
      <c r="M24" s="15"/>
      <c r="N24" s="15"/>
      <c r="O24" s="15"/>
      <c r="P24" s="15"/>
    </row>
    <row r="25" spans="1:16" ht="109.5" customHeight="1" thickBot="1">
      <c r="A25" s="312" t="s">
        <v>138</v>
      </c>
      <c r="B25" s="313"/>
      <c r="C25" s="314"/>
      <c r="D25" s="83" t="s">
        <v>116</v>
      </c>
      <c r="F25" s="15"/>
      <c r="G25" s="79" t="s">
        <v>139</v>
      </c>
      <c r="H25" s="88" t="s">
        <v>140</v>
      </c>
      <c r="I25" s="88" t="s">
        <v>141</v>
      </c>
      <c r="J25" s="78" t="s">
        <v>120</v>
      </c>
      <c r="K25" s="88" t="s">
        <v>142</v>
      </c>
      <c r="L25" s="88" t="s">
        <v>143</v>
      </c>
      <c r="M25" s="88" t="s">
        <v>144</v>
      </c>
      <c r="N25" s="88" t="s">
        <v>145</v>
      </c>
      <c r="O25" s="88" t="s">
        <v>146</v>
      </c>
      <c r="P25" s="15"/>
    </row>
    <row r="26" spans="1:16" ht="39" customHeight="1" thickBot="1">
      <c r="A26" s="54" t="s">
        <v>147</v>
      </c>
      <c r="B26" s="55" t="s">
        <v>127</v>
      </c>
      <c r="C26" s="220">
        <f>H34</f>
        <v>0</v>
      </c>
      <c r="D26" s="221">
        <f>(C26*Lapas3!E23)</f>
        <v>0</v>
      </c>
      <c r="F26" s="15"/>
      <c r="G26" s="80" t="s">
        <v>148</v>
      </c>
      <c r="H26" s="60"/>
      <c r="I26" s="60"/>
      <c r="J26" s="60"/>
      <c r="K26" s="60"/>
      <c r="L26" s="60"/>
      <c r="M26" s="60"/>
      <c r="N26" s="60"/>
      <c r="O26" s="60"/>
      <c r="P26" s="15"/>
    </row>
    <row r="27" spans="1:16" ht="39" customHeight="1" thickBot="1">
      <c r="A27" s="54" t="s">
        <v>149</v>
      </c>
      <c r="B27" s="55" t="s">
        <v>127</v>
      </c>
      <c r="C27" s="220">
        <f>I34</f>
        <v>0</v>
      </c>
      <c r="D27" s="221">
        <f>(C27*Lapas3!E17)</f>
        <v>0</v>
      </c>
      <c r="F27" s="15"/>
      <c r="G27" s="80" t="s">
        <v>148</v>
      </c>
      <c r="H27" s="60"/>
      <c r="I27" s="60"/>
      <c r="J27" s="60"/>
      <c r="K27" s="60"/>
      <c r="L27" s="60"/>
      <c r="M27" s="60"/>
      <c r="N27" s="60"/>
      <c r="O27" s="60"/>
      <c r="P27" s="15"/>
    </row>
    <row r="28" spans="1:16" ht="39" customHeight="1" thickBot="1">
      <c r="A28" s="54" t="s">
        <v>150</v>
      </c>
      <c r="B28" s="55" t="s">
        <v>127</v>
      </c>
      <c r="C28" s="220">
        <f>J26</f>
        <v>0</v>
      </c>
      <c r="D28" s="221">
        <f>(C28*Lapas3!G30)</f>
        <v>0</v>
      </c>
      <c r="F28" s="15"/>
      <c r="G28" s="80" t="s">
        <v>148</v>
      </c>
      <c r="H28" s="60"/>
      <c r="I28" s="60"/>
      <c r="J28" s="60"/>
      <c r="K28" s="60"/>
      <c r="L28" s="60"/>
      <c r="M28" s="60"/>
      <c r="N28" s="60"/>
      <c r="O28" s="60"/>
      <c r="P28" s="15"/>
    </row>
    <row r="29" spans="1:16" ht="39" customHeight="1" thickBot="1">
      <c r="A29" s="54" t="s">
        <v>151</v>
      </c>
      <c r="B29" s="55" t="s">
        <v>127</v>
      </c>
      <c r="C29" s="220">
        <f>K34</f>
        <v>0</v>
      </c>
      <c r="D29" s="221">
        <f>(C29*Lapas3!E20)</f>
        <v>0</v>
      </c>
      <c r="F29" s="15"/>
      <c r="G29" s="80" t="s">
        <v>148</v>
      </c>
      <c r="H29" s="60"/>
      <c r="I29" s="60"/>
      <c r="J29" s="60"/>
      <c r="K29" s="60"/>
      <c r="L29" s="60"/>
      <c r="M29" s="60"/>
      <c r="N29" s="60"/>
      <c r="O29" s="60"/>
      <c r="P29" s="15"/>
    </row>
    <row r="30" spans="1:16" ht="39" customHeight="1" thickBot="1">
      <c r="A30" s="54" t="s">
        <v>152</v>
      </c>
      <c r="B30" s="55" t="s">
        <v>127</v>
      </c>
      <c r="C30" s="220">
        <f>L34</f>
        <v>0</v>
      </c>
      <c r="D30" s="221">
        <f>(C30*Lapas3!E25)</f>
        <v>0</v>
      </c>
      <c r="F30" s="15"/>
      <c r="G30" s="80" t="s">
        <v>148</v>
      </c>
      <c r="H30" s="60"/>
      <c r="I30" s="60"/>
      <c r="J30" s="60"/>
      <c r="K30" s="60"/>
      <c r="L30" s="60"/>
      <c r="M30" s="60"/>
      <c r="N30" s="60"/>
      <c r="O30" s="60"/>
      <c r="P30" s="15"/>
    </row>
    <row r="31" spans="1:16" ht="39" customHeight="1" thickBot="1">
      <c r="A31" s="101" t="s">
        <v>153</v>
      </c>
      <c r="B31" s="55" t="s">
        <v>127</v>
      </c>
      <c r="C31" s="222">
        <f>M34</f>
        <v>0</v>
      </c>
      <c r="D31" s="221">
        <f>(C31*Lapas3!E22)</f>
        <v>0</v>
      </c>
      <c r="F31" s="15"/>
      <c r="G31" s="80" t="s">
        <v>148</v>
      </c>
      <c r="H31" s="82"/>
      <c r="I31" s="82"/>
      <c r="J31" s="82"/>
      <c r="K31" s="82"/>
      <c r="L31" s="82"/>
      <c r="M31" s="82"/>
      <c r="N31" s="82"/>
      <c r="O31" s="82"/>
      <c r="P31" s="15"/>
    </row>
    <row r="32" spans="1:16" ht="39" customHeight="1" thickBot="1">
      <c r="A32" s="101" t="s">
        <v>154</v>
      </c>
      <c r="B32" s="55" t="s">
        <v>127</v>
      </c>
      <c r="C32" s="222">
        <f>N34</f>
        <v>0</v>
      </c>
      <c r="D32" s="221">
        <f>(C32*Lapas3!E18)</f>
        <v>0</v>
      </c>
      <c r="F32" s="15"/>
      <c r="G32" s="80" t="s">
        <v>148</v>
      </c>
      <c r="H32" s="82"/>
      <c r="I32" s="82"/>
      <c r="J32" s="82"/>
      <c r="K32" s="82"/>
      <c r="L32" s="82"/>
      <c r="M32" s="82"/>
      <c r="N32" s="82"/>
      <c r="O32" s="82"/>
      <c r="P32" s="15"/>
    </row>
    <row r="33" spans="1:16" ht="39" customHeight="1" thickBot="1">
      <c r="A33" s="101" t="s">
        <v>155</v>
      </c>
      <c r="B33" s="98" t="s">
        <v>127</v>
      </c>
      <c r="C33" s="222">
        <f>O34</f>
        <v>0</v>
      </c>
      <c r="D33" s="221">
        <f>(C33*Lapas3!E24)</f>
        <v>0</v>
      </c>
      <c r="F33" s="15"/>
      <c r="G33" s="81" t="s">
        <v>148</v>
      </c>
      <c r="H33" s="82"/>
      <c r="I33" s="82"/>
      <c r="J33" s="82"/>
      <c r="K33" s="82"/>
      <c r="L33" s="82"/>
      <c r="M33" s="82"/>
      <c r="N33" s="82"/>
      <c r="O33" s="82"/>
      <c r="P33" s="15"/>
    </row>
    <row r="34" spans="1:16" ht="40.5" customHeight="1" thickBot="1">
      <c r="A34" s="97" t="s">
        <v>156</v>
      </c>
      <c r="B34" s="100" t="s">
        <v>136</v>
      </c>
      <c r="C34" s="205">
        <f>SUM(D26:D33)</f>
        <v>0</v>
      </c>
      <c r="D34" s="204"/>
      <c r="F34" s="15"/>
      <c r="G34" s="199" t="s">
        <v>157</v>
      </c>
      <c r="H34" s="216">
        <f t="shared" ref="H34:O34" si="0">SUM(H26:H33)</f>
        <v>0</v>
      </c>
      <c r="I34" s="217">
        <f t="shared" si="0"/>
        <v>0</v>
      </c>
      <c r="J34" s="217">
        <f>SUM(J26:J33)</f>
        <v>0</v>
      </c>
      <c r="K34" s="217">
        <f t="shared" si="0"/>
        <v>0</v>
      </c>
      <c r="L34" s="217">
        <f t="shared" si="0"/>
        <v>0</v>
      </c>
      <c r="M34" s="217">
        <f t="shared" si="0"/>
        <v>0</v>
      </c>
      <c r="N34" s="217">
        <f t="shared" si="0"/>
        <v>0</v>
      </c>
      <c r="O34" s="218">
        <f t="shared" si="0"/>
        <v>0</v>
      </c>
      <c r="P34" s="15"/>
    </row>
    <row r="35" spans="1:16" ht="39" customHeight="1" thickBot="1">
      <c r="A35" s="102" t="s">
        <v>158</v>
      </c>
      <c r="B35" s="99" t="s">
        <v>127</v>
      </c>
      <c r="C35" s="206">
        <f>SUM(C26:C33)</f>
        <v>0</v>
      </c>
      <c r="D35" s="204"/>
      <c r="F35" s="15"/>
      <c r="G35" s="15"/>
      <c r="H35" s="15"/>
      <c r="I35" s="15"/>
      <c r="J35" s="15"/>
      <c r="K35" s="15"/>
      <c r="L35" s="15"/>
      <c r="M35" s="15"/>
      <c r="N35" s="15"/>
      <c r="O35" s="15"/>
      <c r="P35" s="15"/>
    </row>
    <row r="36" spans="1:16" ht="12.6">
      <c r="F36" s="15"/>
      <c r="G36" s="15"/>
      <c r="H36" s="15"/>
      <c r="I36" s="15"/>
      <c r="J36" s="15"/>
      <c r="K36" s="15"/>
      <c r="L36" s="15"/>
      <c r="M36" s="15"/>
      <c r="N36" s="15"/>
      <c r="O36" s="15"/>
      <c r="P36" s="15"/>
    </row>
    <row r="37" spans="1:16" ht="12.6">
      <c r="F37" s="15"/>
      <c r="G37" s="15"/>
      <c r="H37" s="15"/>
      <c r="I37" s="15"/>
      <c r="J37" s="15"/>
      <c r="K37" s="15"/>
      <c r="L37" s="15"/>
      <c r="M37" s="15"/>
      <c r="N37" s="15"/>
      <c r="O37" s="15"/>
      <c r="P37" s="15"/>
    </row>
    <row r="38" spans="1:16" ht="13.2" thickBot="1">
      <c r="A38" s="15"/>
      <c r="B38" s="15"/>
      <c r="C38" s="15"/>
      <c r="F38" s="15"/>
      <c r="G38" s="15"/>
      <c r="H38" s="15"/>
      <c r="I38" s="15"/>
      <c r="J38" s="15"/>
      <c r="K38" s="15"/>
      <c r="L38" s="15"/>
      <c r="M38" s="15"/>
      <c r="N38" s="15"/>
      <c r="O38" s="15"/>
      <c r="P38" s="15"/>
    </row>
    <row r="39" spans="1:16" ht="109.5" customHeight="1" thickBot="1">
      <c r="A39" s="312" t="s">
        <v>159</v>
      </c>
      <c r="B39" s="314"/>
      <c r="C39" s="21"/>
      <c r="F39" s="15"/>
      <c r="G39" s="315" t="s">
        <v>160</v>
      </c>
      <c r="H39" s="78" t="s">
        <v>161</v>
      </c>
      <c r="I39" s="78" t="s">
        <v>162</v>
      </c>
      <c r="J39" s="78" t="s">
        <v>163</v>
      </c>
      <c r="K39" s="78" t="s">
        <v>164</v>
      </c>
      <c r="L39" s="78" t="s">
        <v>165</v>
      </c>
      <c r="M39" s="78" t="s">
        <v>166</v>
      </c>
      <c r="N39" s="78" t="s">
        <v>167</v>
      </c>
      <c r="O39" s="78" t="s">
        <v>168</v>
      </c>
      <c r="P39" s="15"/>
    </row>
    <row r="40" spans="1:16" ht="51" thickBot="1">
      <c r="A40" s="159" t="s">
        <v>169</v>
      </c>
      <c r="B40" s="66" t="s">
        <v>170</v>
      </c>
      <c r="C40" s="22"/>
      <c r="F40" s="15"/>
      <c r="G40" s="316"/>
      <c r="H40" s="208">
        <f t="shared" ref="H40:O40" si="1">H13-H34</f>
        <v>0</v>
      </c>
      <c r="I40" s="208">
        <f t="shared" si="1"/>
        <v>0</v>
      </c>
      <c r="J40" s="208">
        <f t="shared" si="1"/>
        <v>0</v>
      </c>
      <c r="K40" s="208">
        <f t="shared" si="1"/>
        <v>0</v>
      </c>
      <c r="L40" s="208">
        <f t="shared" si="1"/>
        <v>0</v>
      </c>
      <c r="M40" s="208">
        <f t="shared" si="1"/>
        <v>0</v>
      </c>
      <c r="N40" s="208">
        <f t="shared" si="1"/>
        <v>0</v>
      </c>
      <c r="O40" s="208">
        <f t="shared" si="1"/>
        <v>0</v>
      </c>
      <c r="P40" s="15"/>
    </row>
    <row r="41" spans="1:16" ht="25.8" thickBot="1">
      <c r="A41" s="62" t="s">
        <v>171</v>
      </c>
      <c r="B41" s="60"/>
      <c r="C41" s="15"/>
      <c r="F41" s="15"/>
      <c r="G41" s="77" t="s">
        <v>172</v>
      </c>
      <c r="H41" s="211" t="e">
        <f>H40/B43</f>
        <v>#DIV/0!</v>
      </c>
      <c r="I41" s="211" t="e">
        <f>I40/B43</f>
        <v>#DIV/0!</v>
      </c>
      <c r="J41" s="211" t="e">
        <f>J40/B43</f>
        <v>#DIV/0!</v>
      </c>
      <c r="K41" s="211" t="e">
        <f>K40/B43</f>
        <v>#DIV/0!</v>
      </c>
      <c r="L41" s="211" t="e">
        <f>L40/B43</f>
        <v>#DIV/0!</v>
      </c>
      <c r="M41" s="211" t="e">
        <f>M40/B43</f>
        <v>#DIV/0!</v>
      </c>
      <c r="N41" s="211" t="e">
        <f>N40/B43</f>
        <v>#DIV/0!</v>
      </c>
      <c r="O41" s="211" t="e">
        <f>O40/B43</f>
        <v>#DIV/0!</v>
      </c>
      <c r="P41" s="15"/>
    </row>
    <row r="42" spans="1:16" ht="39" customHeight="1" thickBot="1">
      <c r="A42" s="63" t="s">
        <v>173</v>
      </c>
      <c r="B42" s="61"/>
      <c r="C42" s="15"/>
      <c r="F42" s="15"/>
      <c r="G42" s="103" t="s">
        <v>174</v>
      </c>
      <c r="H42" s="213" t="e">
        <f>H41*Lapas3!E23</f>
        <v>#DIV/0!</v>
      </c>
      <c r="I42" s="213" t="e">
        <f>I41*Lapas3!E17</f>
        <v>#DIV/0!</v>
      </c>
      <c r="J42" s="213" t="e">
        <f>J41*Lapas3!G30</f>
        <v>#DIV/0!</v>
      </c>
      <c r="K42" s="213" t="e">
        <f>K41*Lapas3!E20</f>
        <v>#DIV/0!</v>
      </c>
      <c r="L42" s="213" t="e">
        <f>L41*Lapas3!E25</f>
        <v>#DIV/0!</v>
      </c>
      <c r="M42" s="213" t="e">
        <f>M41*Lapas3!E22</f>
        <v>#DIV/0!</v>
      </c>
      <c r="N42" s="213" t="e">
        <f>N41*Lapas3!E18</f>
        <v>#DIV/0!</v>
      </c>
      <c r="O42" s="213" t="e">
        <f>O41*Lapas3!E24</f>
        <v>#DIV/0!</v>
      </c>
      <c r="P42" s="15"/>
    </row>
    <row r="43" spans="1:16" ht="25.2">
      <c r="A43" s="64" t="s">
        <v>175</v>
      </c>
      <c r="B43" s="58"/>
      <c r="C43" s="15"/>
      <c r="F43" s="15"/>
      <c r="G43" s="50"/>
      <c r="H43" s="48"/>
      <c r="I43" s="48"/>
      <c r="J43" s="48"/>
      <c r="K43" s="48"/>
      <c r="L43" s="48"/>
      <c r="M43" s="48"/>
      <c r="N43" s="48"/>
      <c r="O43" s="48"/>
      <c r="P43" s="15"/>
    </row>
    <row r="44" spans="1:16" ht="43.5" customHeight="1">
      <c r="A44" s="65" t="s">
        <v>176</v>
      </c>
      <c r="B44" s="59" t="e">
        <f>SUM(H42:O42)</f>
        <v>#DIV/0!</v>
      </c>
      <c r="C44" s="15"/>
      <c r="F44" s="15"/>
      <c r="G44" s="50"/>
      <c r="H44" s="48"/>
      <c r="I44" s="48"/>
      <c r="J44" s="48"/>
      <c r="K44" s="48"/>
      <c r="L44" s="48"/>
      <c r="M44" s="48"/>
      <c r="N44" s="48"/>
      <c r="O44" s="48"/>
      <c r="P44" s="15"/>
    </row>
    <row r="45" spans="1:16" ht="12.6">
      <c r="A45" s="15"/>
      <c r="B45" s="15"/>
      <c r="C45" s="15"/>
      <c r="F45" s="15"/>
      <c r="G45" s="15"/>
      <c r="H45" s="15"/>
      <c r="I45" s="15"/>
      <c r="J45" s="15"/>
      <c r="K45" s="15"/>
      <c r="L45" s="15"/>
      <c r="M45" s="15"/>
      <c r="N45" s="15"/>
      <c r="O45" s="15"/>
      <c r="P45" s="15"/>
    </row>
    <row r="46" spans="1:16" ht="12.6">
      <c r="F46" s="15"/>
      <c r="G46" s="15"/>
      <c r="H46" s="15"/>
      <c r="I46" s="15"/>
      <c r="J46" s="15"/>
      <c r="K46" s="15"/>
      <c r="L46" s="15"/>
      <c r="M46" s="15"/>
      <c r="N46" s="15"/>
      <c r="O46" s="15"/>
      <c r="P46" s="15"/>
    </row>
    <row r="47" spans="1:16" ht="12.6">
      <c r="F47" s="15"/>
      <c r="G47" s="15"/>
      <c r="H47" s="15"/>
      <c r="I47" s="15"/>
      <c r="J47" s="15"/>
      <c r="K47" s="15"/>
      <c r="L47" s="15"/>
      <c r="M47" s="15"/>
      <c r="N47" s="15"/>
      <c r="O47" s="15"/>
      <c r="P47" s="15"/>
    </row>
    <row r="48" spans="1:16" ht="13.2" thickBot="1">
      <c r="A48" s="15"/>
      <c r="B48" s="15"/>
      <c r="C48" s="15"/>
      <c r="F48" s="15"/>
      <c r="G48" s="15"/>
      <c r="H48" s="15"/>
      <c r="I48" s="15"/>
      <c r="J48" s="15"/>
      <c r="K48" s="15"/>
      <c r="L48" s="15"/>
      <c r="M48" s="15"/>
      <c r="N48" s="15"/>
      <c r="O48" s="15"/>
      <c r="P48" s="15"/>
    </row>
    <row r="49" spans="1:16" ht="87.75" customHeight="1" thickBot="1">
      <c r="A49" s="318" t="s">
        <v>177</v>
      </c>
      <c r="B49" s="319"/>
      <c r="C49" s="21"/>
      <c r="D49" s="20"/>
      <c r="F49" s="15"/>
      <c r="G49" s="315" t="s">
        <v>178</v>
      </c>
      <c r="H49" s="90" t="s">
        <v>179</v>
      </c>
      <c r="I49" s="75" t="s">
        <v>180</v>
      </c>
      <c r="J49" s="75" t="s">
        <v>181</v>
      </c>
      <c r="K49" s="75" t="s">
        <v>182</v>
      </c>
      <c r="L49" s="75" t="s">
        <v>183</v>
      </c>
      <c r="M49" s="75" t="s">
        <v>184</v>
      </c>
      <c r="N49" s="75" t="s">
        <v>185</v>
      </c>
      <c r="O49" s="76" t="s">
        <v>186</v>
      </c>
      <c r="P49" s="15"/>
    </row>
    <row r="50" spans="1:16" ht="60.6" customHeight="1" thickBot="1">
      <c r="A50" s="67" t="s">
        <v>187</v>
      </c>
      <c r="B50" s="68" t="s">
        <v>170</v>
      </c>
      <c r="C50" s="22"/>
      <c r="F50" s="15"/>
      <c r="G50" s="317"/>
      <c r="H50" s="207">
        <f t="shared" ref="H50:O50" si="2">H13</f>
        <v>0</v>
      </c>
      <c r="I50" s="208">
        <f t="shared" si="2"/>
        <v>0</v>
      </c>
      <c r="J50" s="208">
        <f>J13</f>
        <v>0</v>
      </c>
      <c r="K50" s="208">
        <f t="shared" si="2"/>
        <v>0</v>
      </c>
      <c r="L50" s="208">
        <f t="shared" si="2"/>
        <v>0</v>
      </c>
      <c r="M50" s="209">
        <f t="shared" si="2"/>
        <v>0</v>
      </c>
      <c r="N50" s="209">
        <f t="shared" si="2"/>
        <v>0</v>
      </c>
      <c r="O50" s="210">
        <f t="shared" si="2"/>
        <v>0</v>
      </c>
      <c r="P50" s="15"/>
    </row>
    <row r="51" spans="1:16" ht="25.5" customHeight="1" thickBot="1">
      <c r="A51" s="69" t="s">
        <v>188</v>
      </c>
      <c r="B51" s="70"/>
      <c r="C51" s="15"/>
      <c r="F51" s="15"/>
      <c r="G51" s="91" t="s">
        <v>189</v>
      </c>
      <c r="H51" s="211" t="e">
        <f>H50/B53</f>
        <v>#DIV/0!</v>
      </c>
      <c r="I51" s="211" t="e">
        <f>I50/B53</f>
        <v>#DIV/0!</v>
      </c>
      <c r="J51" s="211" t="e">
        <f>J50/B53</f>
        <v>#DIV/0!</v>
      </c>
      <c r="K51" s="211" t="e">
        <f>K50/B53</f>
        <v>#DIV/0!</v>
      </c>
      <c r="L51" s="211" t="e">
        <f>L50/B53</f>
        <v>#DIV/0!</v>
      </c>
      <c r="M51" s="211" t="e">
        <f>M50/B53</f>
        <v>#DIV/0!</v>
      </c>
      <c r="N51" s="211" t="e">
        <f>N50/B53</f>
        <v>#DIV/0!</v>
      </c>
      <c r="O51" s="212" t="e">
        <f>O50/B53</f>
        <v>#DIV/0!</v>
      </c>
      <c r="P51" s="15"/>
    </row>
    <row r="52" spans="1:16" ht="25.95" customHeight="1" thickBot="1">
      <c r="A52" s="71" t="s">
        <v>173</v>
      </c>
      <c r="B52" s="72"/>
      <c r="C52" s="15"/>
      <c r="F52" s="15"/>
      <c r="G52" s="103" t="s">
        <v>190</v>
      </c>
      <c r="H52" s="213" t="e">
        <f>H51*Lapas3!E23</f>
        <v>#DIV/0!</v>
      </c>
      <c r="I52" s="213" t="e">
        <f>I51*Lapas3!E17</f>
        <v>#DIV/0!</v>
      </c>
      <c r="J52" s="213" t="e">
        <f>J51*Lapas3!G30</f>
        <v>#DIV/0!</v>
      </c>
      <c r="K52" s="213" t="e">
        <f>K51*Lapas3!E20</f>
        <v>#DIV/0!</v>
      </c>
      <c r="L52" s="213" t="e">
        <f>L51*Lapas3!E25</f>
        <v>#DIV/0!</v>
      </c>
      <c r="M52" s="213" t="e">
        <f>M51*Lapas3!E22</f>
        <v>#DIV/0!</v>
      </c>
      <c r="N52" s="213" t="e">
        <f>N51*Lapas3!E18</f>
        <v>#DIV/0!</v>
      </c>
      <c r="O52" s="214" t="e">
        <f>O51*Lapas3!E24</f>
        <v>#DIV/0!</v>
      </c>
      <c r="P52" s="15"/>
    </row>
    <row r="53" spans="1:16" ht="25.2">
      <c r="A53" s="73" t="s">
        <v>175</v>
      </c>
      <c r="B53" s="219"/>
      <c r="C53" s="15"/>
      <c r="F53" s="15"/>
      <c r="G53" s="50"/>
      <c r="H53" s="48"/>
      <c r="I53" s="48"/>
      <c r="J53" s="48"/>
      <c r="K53" s="48"/>
      <c r="L53" s="48"/>
      <c r="M53" s="48"/>
      <c r="N53" s="48"/>
      <c r="O53" s="48"/>
      <c r="P53" s="15"/>
    </row>
    <row r="54" spans="1:16" ht="37.799999999999997">
      <c r="A54" s="74" t="s">
        <v>176</v>
      </c>
      <c r="B54" s="215" t="e">
        <f>SUM(H52:O52)</f>
        <v>#DIV/0!</v>
      </c>
      <c r="C54" s="15"/>
      <c r="F54" s="15"/>
      <c r="G54" s="50"/>
      <c r="H54" s="48"/>
      <c r="I54" s="48"/>
      <c r="J54" s="48"/>
      <c r="K54" s="48"/>
      <c r="L54" s="48"/>
      <c r="M54" s="48"/>
      <c r="N54" s="48"/>
      <c r="O54" s="48"/>
      <c r="P54" s="15"/>
    </row>
    <row r="55" spans="1:16" ht="12.6">
      <c r="A55" s="15"/>
      <c r="B55" s="15"/>
      <c r="C55" s="15"/>
      <c r="F55" s="15"/>
      <c r="G55" s="15"/>
      <c r="H55" s="15"/>
      <c r="I55" s="15"/>
      <c r="J55" s="15"/>
      <c r="K55" s="15"/>
      <c r="L55" s="15"/>
      <c r="M55" s="15"/>
      <c r="N55" s="15"/>
      <c r="O55" s="15"/>
      <c r="P55" s="15"/>
    </row>
    <row r="56" spans="1:16" ht="12.75" customHeight="1">
      <c r="A56" s="48"/>
      <c r="B56" s="48"/>
      <c r="C56" s="48"/>
      <c r="D56" s="37"/>
      <c r="E56" s="37"/>
      <c r="F56" s="48"/>
      <c r="G56" s="48"/>
      <c r="H56" s="48"/>
      <c r="I56" s="48"/>
      <c r="J56" s="48"/>
      <c r="K56" s="48"/>
      <c r="L56" s="48"/>
      <c r="M56" s="48"/>
      <c r="N56" s="48"/>
      <c r="O56" s="48"/>
      <c r="P56" s="48"/>
    </row>
  </sheetData>
  <mergeCells count="10">
    <mergeCell ref="G39:G40"/>
    <mergeCell ref="G49:G50"/>
    <mergeCell ref="A49:B49"/>
    <mergeCell ref="A39:B39"/>
    <mergeCell ref="A24:C24"/>
    <mergeCell ref="A7:C7"/>
    <mergeCell ref="A8:C8"/>
    <mergeCell ref="A9:C9"/>
    <mergeCell ref="A25:C25"/>
    <mergeCell ref="A12:C12"/>
  </mergeCells>
  <hyperlinks>
    <hyperlink ref="G3" r:id="rId1" display="https://www.e-tar.lt/portal/lt/legalAct/TAR.A3AC13936022/asr" xr:uid="{AA377B7C-9B56-4F5A-95A1-B060FE747859}"/>
    <hyperlink ref="G4" r:id="rId2" xr:uid="{1B1D97A8-A066-46BD-9856-A1C36015B39B}"/>
    <hyperlink ref="G5" r:id="rId3" display="https://aaa.lrv.lt/uploads/aaa/documents/files/NIR_2022 04 15 FINAL.pdf" xr:uid="{18980EEA-A9FA-4EF7-8C5A-F8C7614C88D0}"/>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600C0-DB13-48B9-B89A-4F1D628FB478}">
  <dimension ref="A1:K30"/>
  <sheetViews>
    <sheetView topLeftCell="A12" workbookViewId="0">
      <selection activeCell="E15" sqref="E15"/>
    </sheetView>
  </sheetViews>
  <sheetFormatPr defaultRowHeight="14.4"/>
  <cols>
    <col min="1" max="1" width="14.109375" customWidth="1"/>
    <col min="2" max="2" width="43.33203125" customWidth="1"/>
    <col min="11" max="11" width="22.33203125" customWidth="1"/>
  </cols>
  <sheetData>
    <row r="1" spans="1:10">
      <c r="A1" t="s">
        <v>191</v>
      </c>
    </row>
    <row r="3" spans="1:10">
      <c r="A3" t="s">
        <v>192</v>
      </c>
      <c r="B3">
        <v>2.512E-2</v>
      </c>
      <c r="C3" t="s">
        <v>193</v>
      </c>
      <c r="D3" t="s">
        <v>194</v>
      </c>
      <c r="E3" t="s">
        <v>195</v>
      </c>
      <c r="F3" s="1" t="s">
        <v>111</v>
      </c>
    </row>
    <row r="4" spans="1:10">
      <c r="A4" t="s">
        <v>196</v>
      </c>
      <c r="B4">
        <v>4.2909999999999997E-2</v>
      </c>
      <c r="C4" t="s">
        <v>193</v>
      </c>
      <c r="D4" t="s">
        <v>194</v>
      </c>
      <c r="E4" t="s">
        <v>195</v>
      </c>
      <c r="F4" s="1" t="s">
        <v>111</v>
      </c>
    </row>
    <row r="5" spans="1:10">
      <c r="A5" t="s">
        <v>197</v>
      </c>
      <c r="B5">
        <v>10.4</v>
      </c>
      <c r="C5" t="s">
        <v>198</v>
      </c>
      <c r="D5" t="s">
        <v>194</v>
      </c>
      <c r="E5" t="s">
        <v>195</v>
      </c>
    </row>
    <row r="10" spans="1:10">
      <c r="B10" t="s">
        <v>199</v>
      </c>
    </row>
    <row r="11" spans="1:10">
      <c r="B11" s="1" t="s">
        <v>108</v>
      </c>
    </row>
    <row r="12" spans="1:10" ht="15" thickBot="1"/>
    <row r="13" spans="1:10" ht="18">
      <c r="A13" s="201" t="s">
        <v>200</v>
      </c>
      <c r="B13" s="321" t="s">
        <v>201</v>
      </c>
      <c r="C13" s="2" t="s">
        <v>202</v>
      </c>
      <c r="D13" s="2" t="s">
        <v>203</v>
      </c>
      <c r="E13" s="323" t="s">
        <v>204</v>
      </c>
    </row>
    <row r="14" spans="1:10" ht="16.2" thickBot="1">
      <c r="A14" s="202" t="s">
        <v>205</v>
      </c>
      <c r="B14" s="322"/>
      <c r="C14" s="3" t="s">
        <v>206</v>
      </c>
      <c r="D14" s="3" t="s">
        <v>206</v>
      </c>
      <c r="E14" s="324"/>
    </row>
    <row r="15" spans="1:10" ht="16.2" thickBot="1">
      <c r="A15" s="202" t="s">
        <v>105</v>
      </c>
      <c r="B15" s="4" t="s">
        <v>207</v>
      </c>
      <c r="C15" s="3">
        <v>1.1000000000000001</v>
      </c>
      <c r="D15" s="3">
        <v>0</v>
      </c>
      <c r="E15" s="3">
        <v>0.28999999999999998</v>
      </c>
    </row>
    <row r="16" spans="1:10" ht="16.2" thickBot="1">
      <c r="A16" s="202" t="s">
        <v>110</v>
      </c>
      <c r="B16" s="4" t="s">
        <v>208</v>
      </c>
      <c r="C16" s="3">
        <v>1.1000000000000001</v>
      </c>
      <c r="D16" s="3">
        <v>0</v>
      </c>
      <c r="E16" s="3">
        <v>0.28999999999999998</v>
      </c>
      <c r="J16" t="s">
        <v>209</v>
      </c>
    </row>
    <row r="17" spans="1:11" ht="31.8" thickBot="1">
      <c r="A17" s="202" t="s">
        <v>210</v>
      </c>
      <c r="B17" s="4" t="s">
        <v>211</v>
      </c>
      <c r="C17" s="3">
        <v>1.1000000000000001</v>
      </c>
      <c r="D17" s="3">
        <v>0</v>
      </c>
      <c r="E17" s="3">
        <v>0.28999999999999998</v>
      </c>
      <c r="I17" t="s">
        <v>212</v>
      </c>
      <c r="J17">
        <v>0.27800000000000002</v>
      </c>
    </row>
    <row r="18" spans="1:11" ht="16.2" thickBot="1">
      <c r="A18" s="202" t="s">
        <v>213</v>
      </c>
      <c r="B18" s="4" t="s">
        <v>214</v>
      </c>
      <c r="C18" s="3">
        <v>1.1000000000000001</v>
      </c>
      <c r="D18" s="3">
        <v>0</v>
      </c>
      <c r="E18" s="3">
        <v>0.22</v>
      </c>
    </row>
    <row r="19" spans="1:11" ht="16.2" thickBot="1">
      <c r="A19" s="202" t="s">
        <v>215</v>
      </c>
      <c r="B19" s="4" t="s">
        <v>216</v>
      </c>
      <c r="C19" s="3">
        <v>1.1000000000000001</v>
      </c>
      <c r="D19" s="3">
        <v>0</v>
      </c>
      <c r="E19" s="3">
        <v>0.36</v>
      </c>
    </row>
    <row r="20" spans="1:11" ht="16.2" thickBot="1">
      <c r="A20" s="202" t="s">
        <v>217</v>
      </c>
      <c r="B20" s="4" t="s">
        <v>218</v>
      </c>
      <c r="C20" s="3">
        <v>1.2</v>
      </c>
      <c r="D20" s="3">
        <v>0</v>
      </c>
      <c r="E20" s="3">
        <v>0.36</v>
      </c>
    </row>
    <row r="21" spans="1:11" ht="31.8" thickBot="1">
      <c r="A21" s="202"/>
      <c r="B21" s="5" t="s">
        <v>219</v>
      </c>
      <c r="C21" s="6"/>
      <c r="D21" s="6"/>
      <c r="E21" s="6">
        <f>0.3*E20</f>
        <v>0.108</v>
      </c>
    </row>
    <row r="22" spans="1:11" ht="31.8" thickBot="1">
      <c r="A22" s="202" t="s">
        <v>220</v>
      </c>
      <c r="B22" s="4" t="s">
        <v>221</v>
      </c>
      <c r="C22" s="3">
        <v>0.2</v>
      </c>
      <c r="D22" s="3">
        <v>1</v>
      </c>
      <c r="E22" s="3">
        <v>0.04</v>
      </c>
    </row>
    <row r="23" spans="1:11" ht="16.2" thickBot="1">
      <c r="A23" s="202" t="s">
        <v>222</v>
      </c>
      <c r="B23" s="4" t="s">
        <v>223</v>
      </c>
      <c r="C23" s="3">
        <v>1.1000000000000001</v>
      </c>
      <c r="D23" s="3">
        <v>0</v>
      </c>
      <c r="E23" s="3">
        <v>0.22</v>
      </c>
    </row>
    <row r="24" spans="1:11" ht="16.2" thickBot="1">
      <c r="A24" s="202" t="s">
        <v>224</v>
      </c>
      <c r="B24" s="4" t="s">
        <v>225</v>
      </c>
      <c r="C24" s="3">
        <v>2.2999999999999998</v>
      </c>
      <c r="D24" s="3">
        <v>0.2</v>
      </c>
      <c r="E24" s="7">
        <v>0.42</v>
      </c>
      <c r="F24" s="8" t="s">
        <v>226</v>
      </c>
    </row>
    <row r="25" spans="1:11" ht="16.2" thickBot="1">
      <c r="A25" s="202" t="s">
        <v>227</v>
      </c>
      <c r="B25" s="4" t="s">
        <v>228</v>
      </c>
      <c r="C25" s="3">
        <v>0.62</v>
      </c>
      <c r="D25" s="3">
        <v>0.63</v>
      </c>
      <c r="E25" s="3">
        <v>0.1</v>
      </c>
    </row>
    <row r="27" spans="1:11">
      <c r="A27" s="150" t="s">
        <v>229</v>
      </c>
    </row>
    <row r="29" spans="1:11" ht="86.4">
      <c r="A29" s="151" t="s">
        <v>230</v>
      </c>
      <c r="B29" s="151" t="s">
        <v>231</v>
      </c>
      <c r="C29" s="151" t="s">
        <v>232</v>
      </c>
      <c r="D29" s="151" t="s">
        <v>233</v>
      </c>
      <c r="E29" s="151" t="s">
        <v>234</v>
      </c>
      <c r="F29" s="151" t="s">
        <v>235</v>
      </c>
      <c r="G29" s="151" t="s">
        <v>236</v>
      </c>
    </row>
    <row r="30" spans="1:11">
      <c r="A30" s="152" t="s">
        <v>237</v>
      </c>
      <c r="B30" s="153">
        <v>0.75</v>
      </c>
      <c r="C30" s="153">
        <v>43.99</v>
      </c>
      <c r="D30" s="154">
        <v>9.171915000000002</v>
      </c>
      <c r="E30" s="155"/>
      <c r="F30" s="155"/>
      <c r="G30" s="154">
        <v>0.25</v>
      </c>
      <c r="K30" s="157">
        <v>0.25226618704999998</v>
      </c>
    </row>
  </sheetData>
  <sheetProtection sheet="1" formatCells="0" formatColumns="0" formatRows="0" insertColumns="0" insertRows="0" insertHyperlinks="0" deleteColumns="0" deleteRows="0" sort="0" autoFilter="0" pivotTables="0"/>
  <mergeCells count="2">
    <mergeCell ref="B13:B14"/>
    <mergeCell ref="E13:E14"/>
  </mergeCells>
  <hyperlinks>
    <hyperlink ref="F3" r:id="rId1" display="https://aaa.lrv.lt/uploads/aaa/documents/files/NIR_2022 04 15 FINAL.pdf" xr:uid="{B32F52B6-12C3-474F-B6CE-3A40DB89F598}"/>
    <hyperlink ref="F4" r:id="rId2" display="https://aaa.lrv.lt/uploads/aaa/documents/files/NIR_2022 04 15 FINAL.pdf" xr:uid="{1D3118FC-5BE0-4E93-8EBC-DA7A64489EE9}"/>
    <hyperlink ref="B11" r:id="rId3" xr:uid="{35455DD9-8871-45F7-BFF8-0B5D5A34C207}"/>
    <hyperlink ref="A27" r:id="rId4" xr:uid="{C85C2AFA-8DAD-4E25-8C40-136510310E63}"/>
  </hyperlinks>
  <pageMargins left="0.7" right="0.7" top="0.75" bottom="0.75" header="0.3" footer="0.3"/>
  <pageSetup paperSize="9" orientation="portrait" r:id="rId5"/>
  <drawing r:id="rId6"/>
  <legacy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51BC-7194-47B3-91C2-10E89B98DBA4}">
  <dimension ref="B1:E4"/>
  <sheetViews>
    <sheetView tabSelected="1" workbookViewId="0">
      <selection activeCell="D3" sqref="D3"/>
    </sheetView>
  </sheetViews>
  <sheetFormatPr defaultRowHeight="14.4"/>
  <cols>
    <col min="3" max="3" width="35.33203125" customWidth="1"/>
    <col min="4" max="4" width="51" customWidth="1"/>
    <col min="5" max="5" width="42.6640625" customWidth="1"/>
  </cols>
  <sheetData>
    <row r="1" spans="2:5" ht="15" thickBot="1"/>
    <row r="2" spans="2:5" ht="15" thickBot="1">
      <c r="B2" s="325" t="s">
        <v>238</v>
      </c>
      <c r="C2" s="326"/>
      <c r="D2" s="326"/>
      <c r="E2" s="327"/>
    </row>
    <row r="3" spans="2:5" ht="58.95" customHeight="1" thickBot="1">
      <c r="B3" s="114" t="s">
        <v>83</v>
      </c>
      <c r="C3" s="115" t="s">
        <v>239</v>
      </c>
      <c r="D3" s="116" t="s">
        <v>240</v>
      </c>
      <c r="E3" s="117" t="s">
        <v>241</v>
      </c>
    </row>
    <row r="4" spans="2:5" ht="72" customHeight="1" thickBot="1">
      <c r="B4" s="110"/>
      <c r="C4" s="111"/>
      <c r="D4" s="112"/>
      <c r="E4" s="113"/>
    </row>
  </sheetData>
  <mergeCells count="1">
    <mergeCell ref="B2:E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6BC4-1C5A-4E81-9DE1-10795213DFCD}">
  <dimension ref="B1:F8"/>
  <sheetViews>
    <sheetView workbookViewId="0">
      <selection activeCell="D18" sqref="D18"/>
    </sheetView>
  </sheetViews>
  <sheetFormatPr defaultRowHeight="14.4"/>
  <cols>
    <col min="1" max="1" width="3.6640625" customWidth="1"/>
    <col min="3" max="3" width="33.6640625" customWidth="1"/>
    <col min="4" max="4" width="33.5546875" customWidth="1"/>
    <col min="5" max="5" width="35.6640625" customWidth="1"/>
    <col min="6" max="6" width="41.44140625" customWidth="1"/>
  </cols>
  <sheetData>
    <row r="1" spans="2:6" ht="15" thickBot="1"/>
    <row r="2" spans="2:6" ht="43.95" customHeight="1" thickBot="1">
      <c r="B2" s="328" t="s">
        <v>242</v>
      </c>
      <c r="C2" s="329"/>
      <c r="D2" s="329"/>
      <c r="E2" s="329"/>
      <c r="F2" s="330"/>
    </row>
    <row r="3" spans="2:6" ht="28.5" customHeight="1">
      <c r="B3" s="331" t="s">
        <v>17</v>
      </c>
      <c r="C3" s="334" t="s">
        <v>243</v>
      </c>
      <c r="D3" s="335"/>
      <c r="E3" s="336"/>
      <c r="F3" s="340" t="s">
        <v>244</v>
      </c>
    </row>
    <row r="4" spans="2:6" ht="8.25" customHeight="1" thickBot="1">
      <c r="B4" s="332"/>
      <c r="C4" s="337"/>
      <c r="D4" s="338"/>
      <c r="E4" s="339"/>
      <c r="F4" s="341"/>
    </row>
    <row r="5" spans="2:6" ht="51.75" customHeight="1" thickBot="1">
      <c r="B5" s="333"/>
      <c r="C5" s="203" t="s">
        <v>245</v>
      </c>
      <c r="D5" s="203" t="s">
        <v>246</v>
      </c>
      <c r="E5" s="203" t="s">
        <v>247</v>
      </c>
      <c r="F5" s="342"/>
    </row>
    <row r="6" spans="2:6" ht="40.950000000000003" customHeight="1">
      <c r="B6" s="343" t="s">
        <v>248</v>
      </c>
      <c r="C6" s="343"/>
      <c r="D6" s="346"/>
      <c r="E6" s="343"/>
      <c r="F6" s="343"/>
    </row>
    <row r="7" spans="2:6">
      <c r="B7" s="344"/>
      <c r="C7" s="344"/>
      <c r="D7" s="347"/>
      <c r="E7" s="344"/>
      <c r="F7" s="344"/>
    </row>
    <row r="8" spans="2:6" ht="15" thickBot="1">
      <c r="B8" s="345"/>
      <c r="C8" s="345"/>
      <c r="D8" s="348"/>
      <c r="E8" s="345"/>
      <c r="F8" s="345"/>
    </row>
  </sheetData>
  <mergeCells count="9">
    <mergeCell ref="B2:F2"/>
    <mergeCell ref="B3:B5"/>
    <mergeCell ref="C3:E4"/>
    <mergeCell ref="F3:F5"/>
    <mergeCell ref="B6:B8"/>
    <mergeCell ref="C6:C8"/>
    <mergeCell ref="E6:E8"/>
    <mergeCell ref="F6:F8"/>
    <mergeCell ref="D6:D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C79EC-80A3-4098-8174-7185E70B5B7A}">
  <dimension ref="C2:C3"/>
  <sheetViews>
    <sheetView workbookViewId="0">
      <selection activeCell="J13" sqref="J13"/>
    </sheetView>
  </sheetViews>
  <sheetFormatPr defaultRowHeight="14.4"/>
  <sheetData>
    <row r="2" spans="3:3">
      <c r="C2" t="s">
        <v>249</v>
      </c>
    </row>
    <row r="3" spans="3:3">
      <c r="C3" t="s">
        <v>250</v>
      </c>
    </row>
  </sheetData>
  <sheetProtection algorithmName="SHA-512" hashValue="mMsnQ+cjOpR8ezsmDIMezprv9H9rWWKNxm5K66yXzBffFRrVTksrmw2fDyHfUPbkTzGUeOvQfawyrxK7eStR3g==" saltValue="SU52pF4IaDwVa1SRe+yoOA=="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A7F16E3557754597ADF6E4F37FD247" ma:contentTypeVersion="15" ma:contentTypeDescription="Create a new document." ma:contentTypeScope="" ma:versionID="faef13427c8a43cc98169c8a7b322d22">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31f5f22429878042ca3a4487f1ea3f9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45836-6B36-42BD-897F-4C459B6CEE5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2277CAAD-00AD-45EF-A1B4-7019BFE138E4}">
  <ds:schemaRefs>
    <ds:schemaRef ds:uri="http://schemas.microsoft.com/sharepoint/v3/contenttype/forms"/>
  </ds:schemaRefs>
</ds:datastoreItem>
</file>

<file path=customXml/itemProps3.xml><?xml version="1.0" encoding="utf-8"?>
<ds:datastoreItem xmlns:ds="http://schemas.openxmlformats.org/officeDocument/2006/customXml" ds:itemID="{E2042B20-1CBE-41A2-A7F7-2DB9A0A0F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15</vt:i4>
      </vt:variant>
    </vt:vector>
  </HeadingPairs>
  <TitlesOfParts>
    <vt:vector size="15" baseType="lpstr">
      <vt:lpstr>INSTRUKCIJA</vt:lpstr>
      <vt:lpstr>1. Veiklos ir pajamos</vt:lpstr>
      <vt:lpstr>2-3. CO2 mažinimas, efektyvumas</vt:lpstr>
      <vt:lpstr>4. Energijos taupymas</vt:lpstr>
      <vt:lpstr>Skaičiavimo lentelė</vt:lpstr>
      <vt:lpstr>Lapas3</vt:lpstr>
      <vt:lpstr>5. Tinkamos finansuoti šlaidos</vt:lpstr>
      <vt:lpstr>6. Tvarios darbo vietos</vt:lpstr>
      <vt:lpstr>Lapas1</vt:lpstr>
      <vt:lpstr>7.1. SVV ryšiai</vt:lpstr>
      <vt:lpstr>7.2. SVV schema</vt:lpstr>
      <vt:lpstr>7.3. SVV sunkumai</vt:lpstr>
      <vt:lpstr>8.1. Didelės įmonės ryšiai</vt:lpstr>
      <vt:lpstr>8.2. Didelės įmonės schema</vt:lpstr>
      <vt:lpstr>8.3. Didelės įmonės sunkumai</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Justina Simonavičienė</cp:lastModifiedBy>
  <cp:revision/>
  <dcterms:created xsi:type="dcterms:W3CDTF">2022-10-19T15:09:54Z</dcterms:created>
  <dcterms:modified xsi:type="dcterms:W3CDTF">2023-09-13T10:50:52Z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